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ANITA-ZSÓFI-BARBI\ELŐIRÁNYZATOK_\KKTÖT ELŐIR MÓD 2008-2022\2022\Előirányzat módosítás (1A)\2022.05.26. előterjesztés\"/>
    </mc:Choice>
  </mc:AlternateContent>
  <xr:revisionPtr revIDLastSave="0" documentId="13_ncr:1_{32CC31F7-A887-4810-AB51-19115713C5F1}" xr6:coauthVersionLast="47" xr6:coauthVersionMax="47" xr10:uidLastSave="{00000000-0000-0000-0000-000000000000}"/>
  <bookViews>
    <workbookView xWindow="-120" yWindow="-120" windowWidth="24240" windowHeight="13140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1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'2021'!$A$5:$AK$112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'2021'!$A$1:$AJ$248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2" i="20" l="1"/>
  <c r="H171" i="20"/>
  <c r="H228" i="20" s="1"/>
  <c r="H240" i="20"/>
  <c r="H241" i="20"/>
  <c r="H242" i="20"/>
  <c r="H243" i="20"/>
  <c r="H244" i="20"/>
  <c r="H245" i="20"/>
  <c r="H246" i="20"/>
  <c r="H247" i="20"/>
  <c r="H239" i="20"/>
  <c r="H248" i="20" s="1"/>
  <c r="H229" i="20"/>
  <c r="H230" i="20"/>
  <c r="H232" i="20"/>
  <c r="H223" i="20"/>
  <c r="H224" i="20"/>
  <c r="H225" i="20"/>
  <c r="H226" i="20"/>
  <c r="H227" i="20"/>
  <c r="H222" i="20"/>
  <c r="H203" i="20" l="1"/>
  <c r="H217" i="20"/>
  <c r="H213" i="20"/>
  <c r="H188" i="20"/>
  <c r="H183" i="20"/>
  <c r="H186" i="20"/>
  <c r="H182" i="20"/>
  <c r="H191" i="20" s="1"/>
  <c r="H170" i="20"/>
  <c r="H174" i="20"/>
  <c r="H231" i="20" s="1"/>
  <c r="H233" i="20" s="1"/>
  <c r="H172" i="20"/>
  <c r="K9" i="20"/>
  <c r="I34" i="20"/>
  <c r="H167" i="20"/>
  <c r="K11" i="20"/>
  <c r="H176" i="20" l="1"/>
  <c r="AI148" i="20"/>
  <c r="AI147" i="20"/>
  <c r="D148" i="20"/>
  <c r="D147" i="20"/>
  <c r="AI34" i="20"/>
  <c r="AI44" i="20"/>
  <c r="K6" i="20"/>
  <c r="K8" i="20"/>
  <c r="K31" i="20"/>
  <c r="AA154" i="20"/>
  <c r="AB154" i="20"/>
  <c r="AC154" i="20"/>
  <c r="AD154" i="20"/>
  <c r="AE154" i="20"/>
  <c r="AF154" i="20"/>
  <c r="AG154" i="20"/>
  <c r="AI154" i="20"/>
  <c r="AC119" i="20"/>
  <c r="AC120" i="20"/>
  <c r="AC122" i="20"/>
  <c r="AC123" i="20"/>
  <c r="AC124" i="20"/>
  <c r="AC125" i="20"/>
  <c r="AC126" i="20"/>
  <c r="AC127" i="20"/>
  <c r="AC129" i="20"/>
  <c r="AC130" i="20"/>
  <c r="AC131" i="20"/>
  <c r="AC132" i="20"/>
  <c r="AC133" i="20"/>
  <c r="AC134" i="20"/>
  <c r="AC135" i="20"/>
  <c r="AC136" i="20"/>
  <c r="AC137" i="20"/>
  <c r="AC138" i="20"/>
  <c r="AC139" i="20"/>
  <c r="AC140" i="20"/>
  <c r="AC141" i="20"/>
  <c r="AC142" i="20"/>
  <c r="AC143" i="20"/>
  <c r="AC144" i="20"/>
  <c r="AC146" i="20"/>
  <c r="AC147" i="20"/>
  <c r="AC148" i="20"/>
  <c r="AC150" i="20"/>
  <c r="AC151" i="20"/>
  <c r="AC152" i="20"/>
  <c r="AC153" i="20"/>
  <c r="AC155" i="20"/>
  <c r="AC156" i="20"/>
  <c r="AC157" i="20"/>
  <c r="AC158" i="20"/>
  <c r="AC159" i="20"/>
  <c r="AC106" i="20"/>
  <c r="AC108" i="20"/>
  <c r="AC149" i="20" s="1"/>
  <c r="AC111" i="20"/>
  <c r="AC94" i="20"/>
  <c r="AC91" i="20"/>
  <c r="AC85" i="20"/>
  <c r="AC74" i="20"/>
  <c r="AC70" i="20"/>
  <c r="AC67" i="20"/>
  <c r="AC62" i="20"/>
  <c r="AC47" i="20"/>
  <c r="AC44" i="20"/>
  <c r="AC34" i="20"/>
  <c r="AC128" i="20" s="1"/>
  <c r="E147" i="20"/>
  <c r="F147" i="20"/>
  <c r="G147" i="20"/>
  <c r="H147" i="20"/>
  <c r="J147" i="20"/>
  <c r="L147" i="20"/>
  <c r="M147" i="20"/>
  <c r="N147" i="20"/>
  <c r="O147" i="20"/>
  <c r="P147" i="20"/>
  <c r="Q147" i="20"/>
  <c r="S147" i="20"/>
  <c r="T147" i="20"/>
  <c r="U147" i="20"/>
  <c r="V147" i="20"/>
  <c r="W147" i="20"/>
  <c r="X147" i="20"/>
  <c r="Y147" i="20"/>
  <c r="AA147" i="20"/>
  <c r="AB147" i="20"/>
  <c r="AD147" i="20"/>
  <c r="AE147" i="20"/>
  <c r="AF147" i="20"/>
  <c r="AG147" i="20"/>
  <c r="E150" i="20"/>
  <c r="F150" i="20"/>
  <c r="G150" i="20"/>
  <c r="H150" i="20"/>
  <c r="J150" i="20"/>
  <c r="L150" i="20"/>
  <c r="M150" i="20"/>
  <c r="N150" i="20"/>
  <c r="O150" i="20"/>
  <c r="P150" i="20"/>
  <c r="Q150" i="20"/>
  <c r="S150" i="20"/>
  <c r="T150" i="20"/>
  <c r="U150" i="20"/>
  <c r="V150" i="20"/>
  <c r="W150" i="20"/>
  <c r="X150" i="20"/>
  <c r="Y150" i="20"/>
  <c r="AA150" i="20"/>
  <c r="AB150" i="20"/>
  <c r="AD150" i="20"/>
  <c r="AE150" i="20"/>
  <c r="AF150" i="20"/>
  <c r="AG150" i="20"/>
  <c r="AI150" i="20"/>
  <c r="D150" i="20"/>
  <c r="E151" i="20"/>
  <c r="F151" i="20"/>
  <c r="G151" i="20"/>
  <c r="H151" i="20"/>
  <c r="J151" i="20"/>
  <c r="L151" i="20"/>
  <c r="M151" i="20"/>
  <c r="N151" i="20"/>
  <c r="O151" i="20"/>
  <c r="P151" i="20"/>
  <c r="Q151" i="20"/>
  <c r="S151" i="20"/>
  <c r="T151" i="20"/>
  <c r="U151" i="20"/>
  <c r="V151" i="20"/>
  <c r="W151" i="20"/>
  <c r="X151" i="20"/>
  <c r="Y151" i="20"/>
  <c r="AA151" i="20"/>
  <c r="AB151" i="20"/>
  <c r="AD151" i="20"/>
  <c r="AE151" i="20"/>
  <c r="AF151" i="20"/>
  <c r="AG151" i="20"/>
  <c r="AI151" i="20"/>
  <c r="E152" i="20"/>
  <c r="F152" i="20"/>
  <c r="G152" i="20"/>
  <c r="H152" i="20"/>
  <c r="J152" i="20"/>
  <c r="L152" i="20"/>
  <c r="M152" i="20"/>
  <c r="N152" i="20"/>
  <c r="O152" i="20"/>
  <c r="P152" i="20"/>
  <c r="Q152" i="20"/>
  <c r="S152" i="20"/>
  <c r="T152" i="20"/>
  <c r="U152" i="20"/>
  <c r="V152" i="20"/>
  <c r="W152" i="20"/>
  <c r="X152" i="20"/>
  <c r="Y152" i="20"/>
  <c r="AA152" i="20"/>
  <c r="AB152" i="20"/>
  <c r="AD152" i="20"/>
  <c r="AE152" i="20"/>
  <c r="AF152" i="20"/>
  <c r="AG152" i="20"/>
  <c r="AI152" i="20"/>
  <c r="E153" i="20"/>
  <c r="F153" i="20"/>
  <c r="G153" i="20"/>
  <c r="H153" i="20"/>
  <c r="J153" i="20"/>
  <c r="L153" i="20"/>
  <c r="M153" i="20"/>
  <c r="N153" i="20"/>
  <c r="O153" i="20"/>
  <c r="P153" i="20"/>
  <c r="Q153" i="20"/>
  <c r="S153" i="20"/>
  <c r="T153" i="20"/>
  <c r="U153" i="20"/>
  <c r="V153" i="20"/>
  <c r="W153" i="20"/>
  <c r="X153" i="20"/>
  <c r="Y153" i="20"/>
  <c r="AA153" i="20"/>
  <c r="AB153" i="20"/>
  <c r="AD153" i="20"/>
  <c r="AE153" i="20"/>
  <c r="AF153" i="20"/>
  <c r="AG153" i="20"/>
  <c r="AI153" i="20"/>
  <c r="E154" i="20"/>
  <c r="F154" i="20"/>
  <c r="G154" i="20"/>
  <c r="H154" i="20"/>
  <c r="J154" i="20"/>
  <c r="L154" i="20"/>
  <c r="M154" i="20"/>
  <c r="N154" i="20"/>
  <c r="O154" i="20"/>
  <c r="P154" i="20"/>
  <c r="Q154" i="20"/>
  <c r="S154" i="20"/>
  <c r="T154" i="20"/>
  <c r="U154" i="20"/>
  <c r="V154" i="20"/>
  <c r="W154" i="20"/>
  <c r="X154" i="20"/>
  <c r="Y154" i="20"/>
  <c r="D154" i="20"/>
  <c r="D153" i="20"/>
  <c r="D152" i="20"/>
  <c r="D151" i="20"/>
  <c r="AA119" i="20"/>
  <c r="AB119" i="20"/>
  <c r="AD119" i="20"/>
  <c r="AE119" i="20"/>
  <c r="AF119" i="20"/>
  <c r="AG119" i="20"/>
  <c r="AA120" i="20"/>
  <c r="AB120" i="20"/>
  <c r="AD120" i="20"/>
  <c r="AE120" i="20"/>
  <c r="AF120" i="20"/>
  <c r="AG120" i="20"/>
  <c r="AA122" i="20"/>
  <c r="AB122" i="20"/>
  <c r="AD122" i="20"/>
  <c r="AE122" i="20"/>
  <c r="AF122" i="20"/>
  <c r="AG122" i="20"/>
  <c r="AA123" i="20"/>
  <c r="AB123" i="20"/>
  <c r="AD123" i="20"/>
  <c r="AE123" i="20"/>
  <c r="AF123" i="20"/>
  <c r="AG123" i="20"/>
  <c r="AA124" i="20"/>
  <c r="AB124" i="20"/>
  <c r="AD124" i="20"/>
  <c r="AE124" i="20"/>
  <c r="AF124" i="20"/>
  <c r="AG124" i="20"/>
  <c r="AA125" i="20"/>
  <c r="AB125" i="20"/>
  <c r="AD125" i="20"/>
  <c r="AE125" i="20"/>
  <c r="AF125" i="20"/>
  <c r="AG125" i="20"/>
  <c r="AA126" i="20"/>
  <c r="AB126" i="20"/>
  <c r="AD126" i="20"/>
  <c r="AE126" i="20"/>
  <c r="AF126" i="20"/>
  <c r="AG126" i="20"/>
  <c r="AA127" i="20"/>
  <c r="AB127" i="20"/>
  <c r="AD127" i="20"/>
  <c r="AE127" i="20"/>
  <c r="AF127" i="20"/>
  <c r="AG127" i="20"/>
  <c r="AA129" i="20"/>
  <c r="AB129" i="20"/>
  <c r="AD129" i="20"/>
  <c r="AE129" i="20"/>
  <c r="AF129" i="20"/>
  <c r="AG129" i="20"/>
  <c r="AA130" i="20"/>
  <c r="AB130" i="20"/>
  <c r="AD130" i="20"/>
  <c r="AE130" i="20"/>
  <c r="AF130" i="20"/>
  <c r="AG130" i="20"/>
  <c r="AA131" i="20"/>
  <c r="AB131" i="20"/>
  <c r="AD131" i="20"/>
  <c r="AE131" i="20"/>
  <c r="AF131" i="20"/>
  <c r="AG131" i="20"/>
  <c r="AA132" i="20"/>
  <c r="AB132" i="20"/>
  <c r="AD132" i="20"/>
  <c r="AE132" i="20"/>
  <c r="AF132" i="20"/>
  <c r="AG132" i="20"/>
  <c r="AA133" i="20"/>
  <c r="AB133" i="20"/>
  <c r="AD133" i="20"/>
  <c r="AE133" i="20"/>
  <c r="AF133" i="20"/>
  <c r="AG133" i="20"/>
  <c r="AA134" i="20"/>
  <c r="AB134" i="20"/>
  <c r="AD134" i="20"/>
  <c r="AE134" i="20"/>
  <c r="AF134" i="20"/>
  <c r="AG134" i="20"/>
  <c r="AA135" i="20"/>
  <c r="AB135" i="20"/>
  <c r="AD135" i="20"/>
  <c r="AE135" i="20"/>
  <c r="AF135" i="20"/>
  <c r="AG135" i="20"/>
  <c r="AA136" i="20"/>
  <c r="AB136" i="20"/>
  <c r="AD136" i="20"/>
  <c r="AE136" i="20"/>
  <c r="AF136" i="20"/>
  <c r="AG136" i="20"/>
  <c r="AA137" i="20"/>
  <c r="AB137" i="20"/>
  <c r="AD137" i="20"/>
  <c r="AE137" i="20"/>
  <c r="AF137" i="20"/>
  <c r="AG137" i="20"/>
  <c r="AA138" i="20"/>
  <c r="AB138" i="20"/>
  <c r="AD138" i="20"/>
  <c r="AE138" i="20"/>
  <c r="AF138" i="20"/>
  <c r="AG138" i="20"/>
  <c r="AA139" i="20"/>
  <c r="AB139" i="20"/>
  <c r="AD139" i="20"/>
  <c r="AE139" i="20"/>
  <c r="AF139" i="20"/>
  <c r="AG139" i="20"/>
  <c r="AA140" i="20"/>
  <c r="AB140" i="20"/>
  <c r="AD140" i="20"/>
  <c r="AE140" i="20"/>
  <c r="AF140" i="20"/>
  <c r="AG140" i="20"/>
  <c r="AA141" i="20"/>
  <c r="AB141" i="20"/>
  <c r="AD141" i="20"/>
  <c r="AE141" i="20"/>
  <c r="AF141" i="20"/>
  <c r="AG141" i="20"/>
  <c r="AA142" i="20"/>
  <c r="AB142" i="20"/>
  <c r="AD142" i="20"/>
  <c r="AE142" i="20"/>
  <c r="AF142" i="20"/>
  <c r="AG142" i="20"/>
  <c r="AA143" i="20"/>
  <c r="AB143" i="20"/>
  <c r="AD143" i="20"/>
  <c r="AE143" i="20"/>
  <c r="AF143" i="20"/>
  <c r="AG143" i="20"/>
  <c r="AA144" i="20"/>
  <c r="AB144" i="20"/>
  <c r="AD144" i="20"/>
  <c r="AE144" i="20"/>
  <c r="AF144" i="20"/>
  <c r="AG144" i="20"/>
  <c r="AA146" i="20"/>
  <c r="AB146" i="20"/>
  <c r="AD146" i="20"/>
  <c r="AE146" i="20"/>
  <c r="AF146" i="20"/>
  <c r="AG146" i="20"/>
  <c r="AA148" i="20"/>
  <c r="AB148" i="20"/>
  <c r="AD148" i="20"/>
  <c r="AE148" i="20"/>
  <c r="AF148" i="20"/>
  <c r="AG148" i="20"/>
  <c r="AA155" i="20"/>
  <c r="AB155" i="20"/>
  <c r="AD155" i="20"/>
  <c r="AE155" i="20"/>
  <c r="AF155" i="20"/>
  <c r="AG155" i="20"/>
  <c r="AA156" i="20"/>
  <c r="AB156" i="20"/>
  <c r="AD156" i="20"/>
  <c r="AE156" i="20"/>
  <c r="AF156" i="20"/>
  <c r="AG156" i="20"/>
  <c r="AA157" i="20"/>
  <c r="AB157" i="20"/>
  <c r="AD157" i="20"/>
  <c r="AE157" i="20"/>
  <c r="AF157" i="20"/>
  <c r="AG157" i="20"/>
  <c r="AA158" i="20"/>
  <c r="AB158" i="20"/>
  <c r="AD158" i="20"/>
  <c r="AE158" i="20"/>
  <c r="AF158" i="20"/>
  <c r="AG158" i="20"/>
  <c r="AA159" i="20"/>
  <c r="AB159" i="20"/>
  <c r="AD159" i="20"/>
  <c r="AE159" i="20"/>
  <c r="AF159" i="20"/>
  <c r="AG159" i="20"/>
  <c r="AB111" i="20"/>
  <c r="AD111" i="20"/>
  <c r="AE111" i="20"/>
  <c r="AF111" i="20"/>
  <c r="AG111" i="20"/>
  <c r="AA111" i="20"/>
  <c r="AB108" i="20"/>
  <c r="AB149" i="20" s="1"/>
  <c r="AD108" i="20"/>
  <c r="AD149" i="20" s="1"/>
  <c r="AE108" i="20"/>
  <c r="AE149" i="20" s="1"/>
  <c r="AF108" i="20"/>
  <c r="AF149" i="20" s="1"/>
  <c r="AG108" i="20"/>
  <c r="AG149" i="20" s="1"/>
  <c r="AA108" i="20"/>
  <c r="AA149" i="20" s="1"/>
  <c r="AB106" i="20"/>
  <c r="AD106" i="20"/>
  <c r="AE106" i="20"/>
  <c r="AF106" i="20"/>
  <c r="AG106" i="20"/>
  <c r="AA106" i="20"/>
  <c r="AB94" i="20"/>
  <c r="AD94" i="20"/>
  <c r="AE94" i="20"/>
  <c r="AF94" i="20"/>
  <c r="AG94" i="20"/>
  <c r="AA94" i="20"/>
  <c r="AB91" i="20"/>
  <c r="AD91" i="20"/>
  <c r="AE91" i="20"/>
  <c r="AF91" i="20"/>
  <c r="AG91" i="20"/>
  <c r="AA91" i="20"/>
  <c r="AB85" i="20"/>
  <c r="AD85" i="20"/>
  <c r="AE85" i="20"/>
  <c r="AF85" i="20"/>
  <c r="AG85" i="20"/>
  <c r="AA85" i="20"/>
  <c r="AB74" i="20"/>
  <c r="AD74" i="20"/>
  <c r="AE74" i="20"/>
  <c r="AF74" i="20"/>
  <c r="AG74" i="20"/>
  <c r="AA74" i="20"/>
  <c r="AB70" i="20"/>
  <c r="AD70" i="20"/>
  <c r="AE70" i="20"/>
  <c r="AF70" i="20"/>
  <c r="AG70" i="20"/>
  <c r="AA70" i="20"/>
  <c r="AB67" i="20"/>
  <c r="AD67" i="20"/>
  <c r="AE67" i="20"/>
  <c r="AF67" i="20"/>
  <c r="AG67" i="20"/>
  <c r="AA67" i="20"/>
  <c r="AB62" i="20"/>
  <c r="AD62" i="20"/>
  <c r="AE62" i="20"/>
  <c r="AF62" i="20"/>
  <c r="AG62" i="20"/>
  <c r="AA62" i="20"/>
  <c r="AB47" i="20"/>
  <c r="AD47" i="20"/>
  <c r="AE47" i="20"/>
  <c r="AF47" i="20"/>
  <c r="AG47" i="20"/>
  <c r="AA47" i="20"/>
  <c r="AB44" i="20"/>
  <c r="AD44" i="20"/>
  <c r="AE44" i="20"/>
  <c r="AF44" i="20"/>
  <c r="AG44" i="20"/>
  <c r="AA44" i="20"/>
  <c r="AG34" i="20"/>
  <c r="AG128" i="20" s="1"/>
  <c r="AF34" i="20"/>
  <c r="AF128" i="20" s="1"/>
  <c r="AE34" i="20"/>
  <c r="AE128" i="20" s="1"/>
  <c r="AD34" i="20"/>
  <c r="AD128" i="20" s="1"/>
  <c r="AB34" i="20"/>
  <c r="AB128" i="20" s="1"/>
  <c r="AA34" i="20"/>
  <c r="AA128" i="20" s="1"/>
  <c r="V47" i="20"/>
  <c r="V62" i="20"/>
  <c r="V119" i="20"/>
  <c r="V120" i="20"/>
  <c r="V122" i="20"/>
  <c r="V123" i="20"/>
  <c r="V124" i="20"/>
  <c r="V125" i="20"/>
  <c r="V126" i="20"/>
  <c r="V127" i="20"/>
  <c r="V129" i="20"/>
  <c r="V130" i="20"/>
  <c r="V131" i="20"/>
  <c r="V132" i="20"/>
  <c r="V133" i="20"/>
  <c r="V134" i="20"/>
  <c r="V135" i="20"/>
  <c r="V136" i="20"/>
  <c r="V137" i="20"/>
  <c r="V138" i="20"/>
  <c r="V139" i="20"/>
  <c r="V140" i="20"/>
  <c r="V141" i="20"/>
  <c r="V142" i="20"/>
  <c r="V143" i="20"/>
  <c r="V144" i="20"/>
  <c r="V146" i="20"/>
  <c r="V148" i="20"/>
  <c r="V149" i="20"/>
  <c r="V155" i="20"/>
  <c r="V156" i="20"/>
  <c r="V157" i="20"/>
  <c r="V158" i="20"/>
  <c r="V159" i="20"/>
  <c r="V111" i="20"/>
  <c r="V108" i="20"/>
  <c r="V106" i="20"/>
  <c r="V94" i="20"/>
  <c r="V91" i="20"/>
  <c r="V85" i="20"/>
  <c r="V74" i="20"/>
  <c r="V67" i="20"/>
  <c r="V70" i="20"/>
  <c r="V44" i="20"/>
  <c r="V34" i="20"/>
  <c r="V128" i="20" s="1"/>
  <c r="U34" i="20"/>
  <c r="AC112" i="20" l="1"/>
  <c r="AC160" i="20" s="1"/>
  <c r="AC145" i="20"/>
  <c r="AA145" i="20"/>
  <c r="AF145" i="20"/>
  <c r="AA112" i="20"/>
  <c r="AA160" i="20" s="1"/>
  <c r="AF112" i="20"/>
  <c r="AF160" i="20" s="1"/>
  <c r="AG145" i="20"/>
  <c r="AB145" i="20"/>
  <c r="AE145" i="20"/>
  <c r="AG112" i="20"/>
  <c r="AG160" i="20" s="1"/>
  <c r="AB112" i="20"/>
  <c r="AB160" i="20" s="1"/>
  <c r="AE112" i="20"/>
  <c r="AE160" i="20" s="1"/>
  <c r="AD145" i="20"/>
  <c r="AD112" i="20"/>
  <c r="V145" i="20"/>
  <c r="V112" i="20"/>
  <c r="V160" i="20" s="1"/>
  <c r="T120" i="20"/>
  <c r="U120" i="20"/>
  <c r="W120" i="20"/>
  <c r="X120" i="20"/>
  <c r="Y120" i="20"/>
  <c r="AI120" i="20"/>
  <c r="S120" i="20"/>
  <c r="Z31" i="20"/>
  <c r="AH31" i="20" s="1"/>
  <c r="AJ31" i="20" s="1"/>
  <c r="AD160" i="20" l="1"/>
  <c r="S85" i="20"/>
  <c r="S119" i="20"/>
  <c r="T119" i="20"/>
  <c r="U119" i="20"/>
  <c r="W119" i="20"/>
  <c r="X119" i="20"/>
  <c r="Y119" i="20"/>
  <c r="S122" i="20"/>
  <c r="T122" i="20"/>
  <c r="U122" i="20"/>
  <c r="W122" i="20"/>
  <c r="X122" i="20"/>
  <c r="Y122" i="20"/>
  <c r="S123" i="20"/>
  <c r="T123" i="20"/>
  <c r="U123" i="20"/>
  <c r="W123" i="20"/>
  <c r="X123" i="20"/>
  <c r="Y123" i="20"/>
  <c r="S124" i="20"/>
  <c r="T124" i="20"/>
  <c r="U124" i="20"/>
  <c r="W124" i="20"/>
  <c r="X124" i="20"/>
  <c r="Y124" i="20"/>
  <c r="S125" i="20"/>
  <c r="T125" i="20"/>
  <c r="U125" i="20"/>
  <c r="W125" i="20"/>
  <c r="X125" i="20"/>
  <c r="Y125" i="20"/>
  <c r="S126" i="20"/>
  <c r="T126" i="20"/>
  <c r="U126" i="20"/>
  <c r="W126" i="20"/>
  <c r="X126" i="20"/>
  <c r="Y126" i="20"/>
  <c r="S127" i="20"/>
  <c r="T127" i="20"/>
  <c r="U127" i="20"/>
  <c r="W127" i="20"/>
  <c r="X127" i="20"/>
  <c r="Y127" i="20"/>
  <c r="S129" i="20"/>
  <c r="T129" i="20"/>
  <c r="U129" i="20"/>
  <c r="W129" i="20"/>
  <c r="X129" i="20"/>
  <c r="Y129" i="20"/>
  <c r="S130" i="20"/>
  <c r="T130" i="20"/>
  <c r="U130" i="20"/>
  <c r="W130" i="20"/>
  <c r="X130" i="20"/>
  <c r="Y130" i="20"/>
  <c r="S131" i="20"/>
  <c r="T131" i="20"/>
  <c r="U131" i="20"/>
  <c r="W131" i="20"/>
  <c r="X131" i="20"/>
  <c r="Y131" i="20"/>
  <c r="S132" i="20"/>
  <c r="T132" i="20"/>
  <c r="U132" i="20"/>
  <c r="W132" i="20"/>
  <c r="X132" i="20"/>
  <c r="Y132" i="20"/>
  <c r="S133" i="20"/>
  <c r="T133" i="20"/>
  <c r="U133" i="20"/>
  <c r="W133" i="20"/>
  <c r="X133" i="20"/>
  <c r="Y133" i="20"/>
  <c r="S134" i="20"/>
  <c r="T134" i="20"/>
  <c r="U134" i="20"/>
  <c r="W134" i="20"/>
  <c r="X134" i="20"/>
  <c r="Y134" i="20"/>
  <c r="S135" i="20"/>
  <c r="T135" i="20"/>
  <c r="U135" i="20"/>
  <c r="W135" i="20"/>
  <c r="X135" i="20"/>
  <c r="Y135" i="20"/>
  <c r="S136" i="20"/>
  <c r="T136" i="20"/>
  <c r="U136" i="20"/>
  <c r="W136" i="20"/>
  <c r="X136" i="20"/>
  <c r="Y136" i="20"/>
  <c r="S137" i="20"/>
  <c r="T137" i="20"/>
  <c r="U137" i="20"/>
  <c r="W137" i="20"/>
  <c r="X137" i="20"/>
  <c r="Y137" i="20"/>
  <c r="S138" i="20"/>
  <c r="T138" i="20"/>
  <c r="U138" i="20"/>
  <c r="W138" i="20"/>
  <c r="X138" i="20"/>
  <c r="Y138" i="20"/>
  <c r="T139" i="20"/>
  <c r="U139" i="20"/>
  <c r="W139" i="20"/>
  <c r="X139" i="20"/>
  <c r="Y139" i="20"/>
  <c r="S140" i="20"/>
  <c r="T140" i="20"/>
  <c r="U140" i="20"/>
  <c r="W140" i="20"/>
  <c r="X140" i="20"/>
  <c r="Y140" i="20"/>
  <c r="S141" i="20"/>
  <c r="T141" i="20"/>
  <c r="U141" i="20"/>
  <c r="W141" i="20"/>
  <c r="X141" i="20"/>
  <c r="Y141" i="20"/>
  <c r="S142" i="20"/>
  <c r="T142" i="20"/>
  <c r="U142" i="20"/>
  <c r="W142" i="20"/>
  <c r="X142" i="20"/>
  <c r="Y142" i="20"/>
  <c r="S143" i="20"/>
  <c r="T143" i="20"/>
  <c r="U143" i="20"/>
  <c r="W143" i="20"/>
  <c r="X143" i="20"/>
  <c r="Y143" i="20"/>
  <c r="S144" i="20"/>
  <c r="T144" i="20"/>
  <c r="U144" i="20"/>
  <c r="W144" i="20"/>
  <c r="X144" i="20"/>
  <c r="Y144" i="20"/>
  <c r="S146" i="20"/>
  <c r="T146" i="20"/>
  <c r="U146" i="20"/>
  <c r="W146" i="20"/>
  <c r="X146" i="20"/>
  <c r="Y146" i="20"/>
  <c r="S148" i="20"/>
  <c r="T148" i="20"/>
  <c r="U148" i="20"/>
  <c r="W148" i="20"/>
  <c r="X148" i="20"/>
  <c r="Y148" i="20"/>
  <c r="S149" i="20"/>
  <c r="T149" i="20"/>
  <c r="U149" i="20"/>
  <c r="W149" i="20"/>
  <c r="X149" i="20"/>
  <c r="Y149" i="20"/>
  <c r="S155" i="20"/>
  <c r="T155" i="20"/>
  <c r="U155" i="20"/>
  <c r="W155" i="20"/>
  <c r="X155" i="20"/>
  <c r="Y155" i="20"/>
  <c r="S156" i="20"/>
  <c r="T156" i="20"/>
  <c r="U156" i="20"/>
  <c r="W156" i="20"/>
  <c r="X156" i="20"/>
  <c r="Y156" i="20"/>
  <c r="S157" i="20"/>
  <c r="T157" i="20"/>
  <c r="U157" i="20"/>
  <c r="W157" i="20"/>
  <c r="X157" i="20"/>
  <c r="Y157" i="20"/>
  <c r="S158" i="20"/>
  <c r="T158" i="20"/>
  <c r="U158" i="20"/>
  <c r="W158" i="20"/>
  <c r="X158" i="20"/>
  <c r="Y158" i="20"/>
  <c r="S159" i="20"/>
  <c r="T159" i="20"/>
  <c r="U159" i="20"/>
  <c r="W159" i="20"/>
  <c r="X159" i="20"/>
  <c r="Y159" i="20"/>
  <c r="T111" i="20"/>
  <c r="U111" i="20"/>
  <c r="W111" i="20"/>
  <c r="X111" i="20"/>
  <c r="Y111" i="20"/>
  <c r="S111" i="20"/>
  <c r="T108" i="20"/>
  <c r="U108" i="20"/>
  <c r="W108" i="20"/>
  <c r="X108" i="20"/>
  <c r="Y108" i="20"/>
  <c r="S108" i="20"/>
  <c r="T106" i="20"/>
  <c r="U106" i="20"/>
  <c r="W106" i="20"/>
  <c r="X106" i="20"/>
  <c r="Y106" i="20"/>
  <c r="S106" i="20"/>
  <c r="T94" i="20"/>
  <c r="U94" i="20"/>
  <c r="W94" i="20"/>
  <c r="X94" i="20"/>
  <c r="Y94" i="20"/>
  <c r="S94" i="20"/>
  <c r="T91" i="20"/>
  <c r="U91" i="20"/>
  <c r="W91" i="20"/>
  <c r="X91" i="20"/>
  <c r="Y91" i="20"/>
  <c r="S91" i="20"/>
  <c r="T85" i="20"/>
  <c r="U85" i="20"/>
  <c r="W85" i="20"/>
  <c r="X85" i="20"/>
  <c r="Y85" i="20"/>
  <c r="T74" i="20"/>
  <c r="U74" i="20"/>
  <c r="W74" i="20"/>
  <c r="X74" i="20"/>
  <c r="Y74" i="20"/>
  <c r="S74" i="20"/>
  <c r="T70" i="20"/>
  <c r="U70" i="20"/>
  <c r="W70" i="20"/>
  <c r="X70" i="20"/>
  <c r="Y70" i="20"/>
  <c r="S70" i="20"/>
  <c r="T67" i="20"/>
  <c r="U67" i="20"/>
  <c r="W67" i="20"/>
  <c r="X67" i="20"/>
  <c r="Y67" i="20"/>
  <c r="S67" i="20"/>
  <c r="Y62" i="20"/>
  <c r="T62" i="20"/>
  <c r="U62" i="20"/>
  <c r="W62" i="20"/>
  <c r="X62" i="20"/>
  <c r="S62" i="20"/>
  <c r="T47" i="20"/>
  <c r="U47" i="20"/>
  <c r="W47" i="20"/>
  <c r="X47" i="20"/>
  <c r="Y47" i="20"/>
  <c r="S47" i="20"/>
  <c r="T44" i="20"/>
  <c r="U44" i="20"/>
  <c r="W44" i="20"/>
  <c r="X44" i="20"/>
  <c r="Y44" i="20"/>
  <c r="S44" i="20"/>
  <c r="Y34" i="20"/>
  <c r="Y128" i="20" s="1"/>
  <c r="X34" i="20"/>
  <c r="X128" i="20" s="1"/>
  <c r="W34" i="20"/>
  <c r="W128" i="20" s="1"/>
  <c r="T34" i="20"/>
  <c r="T128" i="20" s="1"/>
  <c r="S34" i="20"/>
  <c r="S128" i="20" s="1"/>
  <c r="S139" i="20" l="1"/>
  <c r="Y145" i="20"/>
  <c r="T145" i="20"/>
  <c r="T112" i="20"/>
  <c r="T160" i="20" s="1"/>
  <c r="U145" i="20"/>
  <c r="X112" i="20"/>
  <c r="X160" i="20" s="1"/>
  <c r="X145" i="20"/>
  <c r="W145" i="20"/>
  <c r="W112" i="20"/>
  <c r="W160" i="20" s="1"/>
  <c r="Y112" i="20"/>
  <c r="Y160" i="20" s="1"/>
  <c r="S145" i="20"/>
  <c r="U112" i="20"/>
  <c r="U160" i="20" s="1"/>
  <c r="U128" i="20"/>
  <c r="S112" i="20"/>
  <c r="S160" i="20" s="1"/>
  <c r="P119" i="20"/>
  <c r="P120" i="20"/>
  <c r="P122" i="20"/>
  <c r="P123" i="20"/>
  <c r="P124" i="20"/>
  <c r="P125" i="20"/>
  <c r="P126" i="20"/>
  <c r="P127" i="20"/>
  <c r="P129" i="20"/>
  <c r="P130" i="20"/>
  <c r="P131" i="20"/>
  <c r="P132" i="20"/>
  <c r="P133" i="20"/>
  <c r="P134" i="20"/>
  <c r="P135" i="20"/>
  <c r="P136" i="20"/>
  <c r="P137" i="20"/>
  <c r="P138" i="20"/>
  <c r="P139" i="20"/>
  <c r="P140" i="20"/>
  <c r="P141" i="20"/>
  <c r="P142" i="20"/>
  <c r="P143" i="20"/>
  <c r="P144" i="20"/>
  <c r="P146" i="20"/>
  <c r="P148" i="20"/>
  <c r="P149" i="20"/>
  <c r="P155" i="20"/>
  <c r="P156" i="20"/>
  <c r="P157" i="20"/>
  <c r="P158" i="20"/>
  <c r="P159" i="20"/>
  <c r="P111" i="20"/>
  <c r="P108" i="20"/>
  <c r="P106" i="20"/>
  <c r="P94" i="20"/>
  <c r="P91" i="20"/>
  <c r="P85" i="20"/>
  <c r="P74" i="20"/>
  <c r="P70" i="20"/>
  <c r="P67" i="20"/>
  <c r="P62" i="20"/>
  <c r="P47" i="20"/>
  <c r="P44" i="20"/>
  <c r="P34" i="20"/>
  <c r="P128" i="20" s="1"/>
  <c r="P145" i="20" l="1"/>
  <c r="P112" i="20"/>
  <c r="P160" i="20" s="1"/>
  <c r="L133" i="20" l="1"/>
  <c r="M133" i="20"/>
  <c r="N133" i="20"/>
  <c r="O133" i="20"/>
  <c r="Q133" i="20"/>
  <c r="AI133" i="20"/>
  <c r="L134" i="20"/>
  <c r="M134" i="20"/>
  <c r="N134" i="20"/>
  <c r="O134" i="20"/>
  <c r="Q134" i="20"/>
  <c r="AI134" i="20"/>
  <c r="L119" i="20"/>
  <c r="M119" i="20"/>
  <c r="N119" i="20"/>
  <c r="O119" i="20"/>
  <c r="Q119" i="20"/>
  <c r="L120" i="20"/>
  <c r="M120" i="20"/>
  <c r="N120" i="20"/>
  <c r="O120" i="20"/>
  <c r="Q120" i="20"/>
  <c r="L122" i="20"/>
  <c r="M122" i="20"/>
  <c r="N122" i="20"/>
  <c r="O122" i="20"/>
  <c r="Q122" i="20"/>
  <c r="L123" i="20"/>
  <c r="M123" i="20"/>
  <c r="N123" i="20"/>
  <c r="O123" i="20"/>
  <c r="Q123" i="20"/>
  <c r="L124" i="20"/>
  <c r="M124" i="20"/>
  <c r="N124" i="20"/>
  <c r="O124" i="20"/>
  <c r="Q124" i="20"/>
  <c r="L125" i="20"/>
  <c r="M125" i="20"/>
  <c r="N125" i="20"/>
  <c r="O125" i="20"/>
  <c r="Q125" i="20"/>
  <c r="L126" i="20"/>
  <c r="M126" i="20"/>
  <c r="N126" i="20"/>
  <c r="O126" i="20"/>
  <c r="Q126" i="20"/>
  <c r="L127" i="20"/>
  <c r="M127" i="20"/>
  <c r="N127" i="20"/>
  <c r="O127" i="20"/>
  <c r="Q127" i="20"/>
  <c r="L129" i="20"/>
  <c r="M129" i="20"/>
  <c r="N129" i="20"/>
  <c r="O129" i="20"/>
  <c r="Q129" i="20"/>
  <c r="L130" i="20"/>
  <c r="M130" i="20"/>
  <c r="N130" i="20"/>
  <c r="O130" i="20"/>
  <c r="Q130" i="20"/>
  <c r="L131" i="20"/>
  <c r="M131" i="20"/>
  <c r="N131" i="20"/>
  <c r="O131" i="20"/>
  <c r="Q131" i="20"/>
  <c r="L132" i="20"/>
  <c r="M132" i="20"/>
  <c r="N132" i="20"/>
  <c r="O132" i="20"/>
  <c r="Q132" i="20"/>
  <c r="L135" i="20"/>
  <c r="M135" i="20"/>
  <c r="N135" i="20"/>
  <c r="O135" i="20"/>
  <c r="Q135" i="20"/>
  <c r="L136" i="20"/>
  <c r="M136" i="20"/>
  <c r="N136" i="20"/>
  <c r="O136" i="20"/>
  <c r="Q136" i="20"/>
  <c r="L137" i="20"/>
  <c r="M137" i="20"/>
  <c r="N137" i="20"/>
  <c r="O137" i="20"/>
  <c r="Q137" i="20"/>
  <c r="L138" i="20"/>
  <c r="M138" i="20"/>
  <c r="N138" i="20"/>
  <c r="O138" i="20"/>
  <c r="Q138" i="20"/>
  <c r="L139" i="20"/>
  <c r="M139" i="20"/>
  <c r="N139" i="20"/>
  <c r="O139" i="20"/>
  <c r="Q139" i="20"/>
  <c r="L140" i="20"/>
  <c r="M140" i="20"/>
  <c r="N140" i="20"/>
  <c r="O140" i="20"/>
  <c r="Q140" i="20"/>
  <c r="L141" i="20"/>
  <c r="M141" i="20"/>
  <c r="N141" i="20"/>
  <c r="O141" i="20"/>
  <c r="Q141" i="20"/>
  <c r="L142" i="20"/>
  <c r="M142" i="20"/>
  <c r="N142" i="20"/>
  <c r="O142" i="20"/>
  <c r="Q142" i="20"/>
  <c r="L143" i="20"/>
  <c r="M143" i="20"/>
  <c r="N143" i="20"/>
  <c r="O143" i="20"/>
  <c r="Q143" i="20"/>
  <c r="L144" i="20"/>
  <c r="M144" i="20"/>
  <c r="N144" i="20"/>
  <c r="O144" i="20"/>
  <c r="Q144" i="20"/>
  <c r="L146" i="20"/>
  <c r="M146" i="20"/>
  <c r="N146" i="20"/>
  <c r="O146" i="20"/>
  <c r="Q146" i="20"/>
  <c r="L148" i="20"/>
  <c r="M148" i="20"/>
  <c r="N148" i="20"/>
  <c r="O148" i="20"/>
  <c r="Q148" i="20"/>
  <c r="L149" i="20"/>
  <c r="M149" i="20"/>
  <c r="N149" i="20"/>
  <c r="O149" i="20"/>
  <c r="Q149" i="20"/>
  <c r="L155" i="20"/>
  <c r="M155" i="20"/>
  <c r="N155" i="20"/>
  <c r="O155" i="20"/>
  <c r="Q155" i="20"/>
  <c r="L156" i="20"/>
  <c r="M156" i="20"/>
  <c r="N156" i="20"/>
  <c r="O156" i="20"/>
  <c r="Q156" i="20"/>
  <c r="L157" i="20"/>
  <c r="M157" i="20"/>
  <c r="N157" i="20"/>
  <c r="O157" i="20"/>
  <c r="Q157" i="20"/>
  <c r="L158" i="20"/>
  <c r="M158" i="20"/>
  <c r="N158" i="20"/>
  <c r="O158" i="20"/>
  <c r="Q158" i="20"/>
  <c r="L159" i="20"/>
  <c r="M159" i="20"/>
  <c r="N159" i="20"/>
  <c r="O159" i="20"/>
  <c r="Q159" i="20"/>
  <c r="L111" i="20"/>
  <c r="M111" i="20"/>
  <c r="N111" i="20"/>
  <c r="O111" i="20"/>
  <c r="Q111" i="20"/>
  <c r="L108" i="20"/>
  <c r="M108" i="20"/>
  <c r="N108" i="20"/>
  <c r="O108" i="20"/>
  <c r="Q108" i="20"/>
  <c r="L106" i="20"/>
  <c r="M106" i="20"/>
  <c r="N106" i="20"/>
  <c r="O106" i="20"/>
  <c r="Q106" i="20"/>
  <c r="L94" i="20"/>
  <c r="M94" i="20"/>
  <c r="N94" i="20"/>
  <c r="O94" i="20"/>
  <c r="Q94" i="20"/>
  <c r="L91" i="20"/>
  <c r="M91" i="20"/>
  <c r="N91" i="20"/>
  <c r="O91" i="20"/>
  <c r="Q91" i="20"/>
  <c r="L85" i="20"/>
  <c r="M85" i="20"/>
  <c r="N85" i="20"/>
  <c r="O85" i="20"/>
  <c r="Q85" i="20"/>
  <c r="L74" i="20"/>
  <c r="M74" i="20"/>
  <c r="N74" i="20"/>
  <c r="O74" i="20"/>
  <c r="Q74" i="20"/>
  <c r="L70" i="20"/>
  <c r="M70" i="20"/>
  <c r="N70" i="20"/>
  <c r="O70" i="20"/>
  <c r="Q70" i="20"/>
  <c r="L67" i="20"/>
  <c r="M67" i="20"/>
  <c r="N67" i="20"/>
  <c r="O67" i="20"/>
  <c r="Q67" i="20"/>
  <c r="L62" i="20"/>
  <c r="M62" i="20"/>
  <c r="N62" i="20"/>
  <c r="O62" i="20"/>
  <c r="Q62" i="20"/>
  <c r="L47" i="20"/>
  <c r="M47" i="20"/>
  <c r="N47" i="20"/>
  <c r="O47" i="20"/>
  <c r="Q47" i="20"/>
  <c r="L44" i="20"/>
  <c r="M44" i="20"/>
  <c r="N44" i="20"/>
  <c r="O44" i="20"/>
  <c r="Q44" i="20"/>
  <c r="L34" i="20"/>
  <c r="L128" i="20" s="1"/>
  <c r="M34" i="20"/>
  <c r="M128" i="20" s="1"/>
  <c r="N34" i="20"/>
  <c r="N128" i="20" s="1"/>
  <c r="O34" i="20"/>
  <c r="Q34" i="20"/>
  <c r="Q128" i="20" s="1"/>
  <c r="M112" i="20" l="1"/>
  <c r="M160" i="20" s="1"/>
  <c r="O145" i="20"/>
  <c r="N145" i="20"/>
  <c r="N112" i="20"/>
  <c r="N160" i="20" s="1"/>
  <c r="M145" i="20"/>
  <c r="Q145" i="20"/>
  <c r="O112" i="20"/>
  <c r="O160" i="20" s="1"/>
  <c r="Q112" i="20"/>
  <c r="O128" i="20"/>
  <c r="L112" i="20"/>
  <c r="L145" i="20"/>
  <c r="AI130" i="20"/>
  <c r="Q160" i="20" l="1"/>
  <c r="L160" i="20"/>
  <c r="D142" i="20"/>
  <c r="E140" i="20"/>
  <c r="F140" i="20"/>
  <c r="G140" i="20"/>
  <c r="H140" i="20"/>
  <c r="J140" i="20"/>
  <c r="AI140" i="20"/>
  <c r="D140" i="20"/>
  <c r="D127" i="20"/>
  <c r="E127" i="20"/>
  <c r="F127" i="20"/>
  <c r="G127" i="20"/>
  <c r="H127" i="20"/>
  <c r="J127" i="20"/>
  <c r="AI127" i="20"/>
  <c r="J126" i="20" l="1"/>
  <c r="H126" i="20"/>
  <c r="G126" i="20"/>
  <c r="F126" i="20"/>
  <c r="E126" i="20"/>
  <c r="D126" i="20"/>
  <c r="AI126" i="20"/>
  <c r="AI111" i="20" l="1"/>
  <c r="F106" i="20" l="1"/>
  <c r="G106" i="20"/>
  <c r="H106" i="20"/>
  <c r="J106" i="20"/>
  <c r="AI106" i="20"/>
  <c r="E106" i="20"/>
  <c r="K28" i="20" l="1"/>
  <c r="R28" i="20" s="1"/>
  <c r="Z28" i="20" s="1"/>
  <c r="AH28" i="20" s="1"/>
  <c r="E62" i="20"/>
  <c r="F62" i="20"/>
  <c r="G62" i="20"/>
  <c r="H62" i="20"/>
  <c r="J62" i="20"/>
  <c r="AI62" i="20"/>
  <c r="E67" i="20"/>
  <c r="F67" i="20"/>
  <c r="G67" i="20"/>
  <c r="H67" i="20"/>
  <c r="J67" i="20"/>
  <c r="AI67" i="20"/>
  <c r="E70" i="20"/>
  <c r="F70" i="20"/>
  <c r="G70" i="20"/>
  <c r="H70" i="20"/>
  <c r="J70" i="20"/>
  <c r="AI70" i="20"/>
  <c r="D62" i="20"/>
  <c r="E44" i="20"/>
  <c r="F44" i="20"/>
  <c r="G44" i="20"/>
  <c r="H44" i="20"/>
  <c r="J44" i="20"/>
  <c r="E47" i="20"/>
  <c r="F47" i="20"/>
  <c r="G47" i="20"/>
  <c r="H47" i="20"/>
  <c r="J47" i="20"/>
  <c r="AI47" i="20"/>
  <c r="D47" i="20"/>
  <c r="D44" i="20"/>
  <c r="E85" i="20"/>
  <c r="F85" i="20"/>
  <c r="G85" i="20"/>
  <c r="H85" i="20"/>
  <c r="J85" i="20"/>
  <c r="AI85" i="20"/>
  <c r="K86" i="20"/>
  <c r="R86" i="20" s="1"/>
  <c r="Z86" i="20" s="1"/>
  <c r="AH86" i="20" s="1"/>
  <c r="E91" i="20"/>
  <c r="F91" i="20"/>
  <c r="G91" i="20"/>
  <c r="H91" i="20"/>
  <c r="J91" i="20"/>
  <c r="AI91" i="20"/>
  <c r="E94" i="20"/>
  <c r="F94" i="20"/>
  <c r="G94" i="20"/>
  <c r="H94" i="20"/>
  <c r="J94" i="20"/>
  <c r="AI94" i="20"/>
  <c r="K96" i="20"/>
  <c r="R96" i="20" s="1"/>
  <c r="Z96" i="20" s="1"/>
  <c r="AH96" i="20" s="1"/>
  <c r="AJ96" i="20" s="1"/>
  <c r="K95" i="20"/>
  <c r="R95" i="20" s="1"/>
  <c r="Z95" i="20" s="1"/>
  <c r="AH95" i="20" s="1"/>
  <c r="AJ95" i="20" s="1"/>
  <c r="K75" i="20"/>
  <c r="R75" i="20" s="1"/>
  <c r="Z75" i="20" s="1"/>
  <c r="AH75" i="20" s="1"/>
  <c r="E74" i="20"/>
  <c r="F74" i="20"/>
  <c r="G74" i="20"/>
  <c r="H74" i="20"/>
  <c r="J74" i="20"/>
  <c r="AI74" i="20"/>
  <c r="K33" i="20"/>
  <c r="R33" i="20" s="1"/>
  <c r="Z33" i="20" s="1"/>
  <c r="AH33" i="20" s="1"/>
  <c r="K32" i="20"/>
  <c r="R32" i="20" s="1"/>
  <c r="Z32" i="20" s="1"/>
  <c r="AH32" i="20" s="1"/>
  <c r="AJ32" i="20" s="1"/>
  <c r="K30" i="20"/>
  <c r="R30" i="20" s="1"/>
  <c r="Z30" i="20" s="1"/>
  <c r="AH30" i="20" s="1"/>
  <c r="AJ30" i="20" s="1"/>
  <c r="K29" i="20"/>
  <c r="R29" i="20" s="1"/>
  <c r="Z29" i="20" s="1"/>
  <c r="AH29" i="20" s="1"/>
  <c r="AJ29" i="20" s="1"/>
  <c r="K27" i="20"/>
  <c r="R27" i="20" s="1"/>
  <c r="Z27" i="20" s="1"/>
  <c r="AH27" i="20" s="1"/>
  <c r="AJ27" i="20" s="1"/>
  <c r="K26" i="20"/>
  <c r="R26" i="20" s="1"/>
  <c r="Z26" i="20" s="1"/>
  <c r="AH26" i="20" s="1"/>
  <c r="AJ26" i="20" s="1"/>
  <c r="K25" i="20"/>
  <c r="R25" i="20" s="1"/>
  <c r="Z25" i="20" s="1"/>
  <c r="AH25" i="20" s="1"/>
  <c r="K24" i="20"/>
  <c r="R24" i="20" s="1"/>
  <c r="Z24" i="20" s="1"/>
  <c r="AH24" i="20" s="1"/>
  <c r="AJ24" i="20" s="1"/>
  <c r="K23" i="20"/>
  <c r="R23" i="20" s="1"/>
  <c r="Z23" i="20" s="1"/>
  <c r="AH23" i="20" s="1"/>
  <c r="AJ23" i="20" s="1"/>
  <c r="K22" i="20"/>
  <c r="R22" i="20" s="1"/>
  <c r="Z22" i="20" s="1"/>
  <c r="AH22" i="20" s="1"/>
  <c r="K21" i="20"/>
  <c r="R21" i="20" s="1"/>
  <c r="Z21" i="20" s="1"/>
  <c r="AH21" i="20" s="1"/>
  <c r="K20" i="20"/>
  <c r="R20" i="20" s="1"/>
  <c r="Z20" i="20" s="1"/>
  <c r="AH20" i="20" s="1"/>
  <c r="AJ20" i="20" s="1"/>
  <c r="K19" i="20"/>
  <c r="R19" i="20" s="1"/>
  <c r="Z19" i="20" s="1"/>
  <c r="AH19" i="20" s="1"/>
  <c r="K18" i="20"/>
  <c r="R18" i="20" s="1"/>
  <c r="Z18" i="20" s="1"/>
  <c r="AH18" i="20" s="1"/>
  <c r="AJ18" i="20" s="1"/>
  <c r="K17" i="20"/>
  <c r="R17" i="20" s="1"/>
  <c r="Z17" i="20" s="1"/>
  <c r="AH17" i="20" s="1"/>
  <c r="AJ17" i="20" s="1"/>
  <c r="K16" i="20"/>
  <c r="R16" i="20" s="1"/>
  <c r="Z16" i="20" s="1"/>
  <c r="AH16" i="20" s="1"/>
  <c r="AJ16" i="20" s="1"/>
  <c r="K15" i="20"/>
  <c r="R15" i="20" s="1"/>
  <c r="Z15" i="20" s="1"/>
  <c r="AH15" i="20" s="1"/>
  <c r="AJ15" i="20" s="1"/>
  <c r="K14" i="20"/>
  <c r="R14" i="20" s="1"/>
  <c r="Z14" i="20" s="1"/>
  <c r="AH14" i="20" s="1"/>
  <c r="AJ14" i="20" s="1"/>
  <c r="K13" i="20"/>
  <c r="R13" i="20" s="1"/>
  <c r="Z13" i="20" s="1"/>
  <c r="AH13" i="20" s="1"/>
  <c r="AJ13" i="20" s="1"/>
  <c r="K12" i="20"/>
  <c r="R12" i="20" s="1"/>
  <c r="Z12" i="20" s="1"/>
  <c r="AH12" i="20" s="1"/>
  <c r="AJ12" i="20" s="1"/>
  <c r="R11" i="20"/>
  <c r="Z11" i="20" s="1"/>
  <c r="AH11" i="20" s="1"/>
  <c r="AJ11" i="20" s="1"/>
  <c r="K10" i="20"/>
  <c r="R10" i="20" s="1"/>
  <c r="Z10" i="20" s="1"/>
  <c r="AH10" i="20" s="1"/>
  <c r="AJ10" i="20" s="1"/>
  <c r="R9" i="20"/>
  <c r="Z9" i="20" s="1"/>
  <c r="AH9" i="20" s="1"/>
  <c r="AJ9" i="20" s="1"/>
  <c r="R8" i="20"/>
  <c r="Z8" i="20" s="1"/>
  <c r="AH8" i="20" s="1"/>
  <c r="AJ8" i="20" s="1"/>
  <c r="K7" i="20"/>
  <c r="R7" i="20" s="1"/>
  <c r="Z7" i="20" s="1"/>
  <c r="AH7" i="20" s="1"/>
  <c r="R6" i="20"/>
  <c r="Z6" i="20" s="1"/>
  <c r="AH6" i="20" s="1"/>
  <c r="AJ6" i="20" s="1"/>
  <c r="K71" i="20"/>
  <c r="R71" i="20" s="1"/>
  <c r="Z71" i="20" s="1"/>
  <c r="AH71" i="20" s="1"/>
  <c r="AJ71" i="20" s="1"/>
  <c r="K69" i="20"/>
  <c r="R69" i="20" s="1"/>
  <c r="Z69" i="20" s="1"/>
  <c r="AH69" i="20" s="1"/>
  <c r="AJ69" i="20" s="1"/>
  <c r="K68" i="20"/>
  <c r="R68" i="20" s="1"/>
  <c r="Z68" i="20" s="1"/>
  <c r="AH68" i="20" s="1"/>
  <c r="AJ68" i="20" s="1"/>
  <c r="K66" i="20"/>
  <c r="R66" i="20" s="1"/>
  <c r="Z66" i="20" s="1"/>
  <c r="K65" i="20"/>
  <c r="R65" i="20" s="1"/>
  <c r="Z65" i="20" s="1"/>
  <c r="AH65" i="20" s="1"/>
  <c r="AJ65" i="20" s="1"/>
  <c r="K64" i="20"/>
  <c r="K63" i="20"/>
  <c r="R63" i="20" s="1"/>
  <c r="Z63" i="20" s="1"/>
  <c r="AH63" i="20" s="1"/>
  <c r="AJ63" i="20" s="1"/>
  <c r="K61" i="20"/>
  <c r="R61" i="20" s="1"/>
  <c r="Z61" i="20" s="1"/>
  <c r="AH61" i="20" s="1"/>
  <c r="AJ61" i="20" s="1"/>
  <c r="K60" i="20"/>
  <c r="R60" i="20" s="1"/>
  <c r="Z60" i="20" s="1"/>
  <c r="AH60" i="20" s="1"/>
  <c r="AJ60" i="20" s="1"/>
  <c r="K59" i="20"/>
  <c r="R59" i="20" s="1"/>
  <c r="Z59" i="20" s="1"/>
  <c r="AH59" i="20" s="1"/>
  <c r="AJ59" i="20" s="1"/>
  <c r="K58" i="20"/>
  <c r="R58" i="20" s="1"/>
  <c r="Z58" i="20" s="1"/>
  <c r="AH58" i="20" s="1"/>
  <c r="AJ58" i="20" s="1"/>
  <c r="K57" i="20"/>
  <c r="R57" i="20" s="1"/>
  <c r="Z57" i="20" s="1"/>
  <c r="AH57" i="20" s="1"/>
  <c r="AJ57" i="20" s="1"/>
  <c r="K56" i="20"/>
  <c r="R56" i="20" s="1"/>
  <c r="Z56" i="20" s="1"/>
  <c r="AH56" i="20" s="1"/>
  <c r="AJ56" i="20" s="1"/>
  <c r="K55" i="20"/>
  <c r="R55" i="20" s="1"/>
  <c r="Z55" i="20" s="1"/>
  <c r="AH55" i="20" s="1"/>
  <c r="AJ55" i="20" s="1"/>
  <c r="K54" i="20"/>
  <c r="R54" i="20" s="1"/>
  <c r="Z54" i="20" s="1"/>
  <c r="AH54" i="20" s="1"/>
  <c r="AJ54" i="20" s="1"/>
  <c r="K53" i="20"/>
  <c r="K52" i="20"/>
  <c r="K148" i="20" s="1"/>
  <c r="K51" i="20"/>
  <c r="R51" i="20" s="1"/>
  <c r="Z51" i="20" s="1"/>
  <c r="AH51" i="20" s="1"/>
  <c r="K50" i="20"/>
  <c r="R50" i="20" s="1"/>
  <c r="Z50" i="20" s="1"/>
  <c r="AH50" i="20" s="1"/>
  <c r="AJ50" i="20" s="1"/>
  <c r="K49" i="20"/>
  <c r="R49" i="20" s="1"/>
  <c r="Z49" i="20" s="1"/>
  <c r="AH49" i="20" s="1"/>
  <c r="AJ49" i="20" s="1"/>
  <c r="K48" i="20"/>
  <c r="R48" i="20" s="1"/>
  <c r="Z48" i="20" s="1"/>
  <c r="AH48" i="20" s="1"/>
  <c r="K46" i="20"/>
  <c r="R46" i="20" s="1"/>
  <c r="Z46" i="20" s="1"/>
  <c r="AH46" i="20" s="1"/>
  <c r="K45" i="20"/>
  <c r="R45" i="20" s="1"/>
  <c r="Z45" i="20" s="1"/>
  <c r="AH45" i="20" s="1"/>
  <c r="AJ45" i="20" s="1"/>
  <c r="K43" i="20"/>
  <c r="R43" i="20" s="1"/>
  <c r="Z43" i="20" s="1"/>
  <c r="AH43" i="20" s="1"/>
  <c r="AJ43" i="20" s="1"/>
  <c r="K42" i="20"/>
  <c r="R42" i="20" s="1"/>
  <c r="Z42" i="20" s="1"/>
  <c r="AH42" i="20" s="1"/>
  <c r="K41" i="20"/>
  <c r="R41" i="20" s="1"/>
  <c r="Z41" i="20" s="1"/>
  <c r="AH41" i="20" s="1"/>
  <c r="AJ41" i="20" s="1"/>
  <c r="K40" i="20"/>
  <c r="R40" i="20" s="1"/>
  <c r="Z40" i="20" s="1"/>
  <c r="AH40" i="20" s="1"/>
  <c r="K39" i="20"/>
  <c r="R39" i="20" s="1"/>
  <c r="Z39" i="20" s="1"/>
  <c r="AH39" i="20" s="1"/>
  <c r="AJ39" i="20" s="1"/>
  <c r="K38" i="20"/>
  <c r="R38" i="20" s="1"/>
  <c r="Z38" i="20" s="1"/>
  <c r="AH38" i="20" s="1"/>
  <c r="AJ38" i="20" s="1"/>
  <c r="K37" i="20"/>
  <c r="R37" i="20" s="1"/>
  <c r="Z37" i="20" s="1"/>
  <c r="AH37" i="20" s="1"/>
  <c r="K36" i="20"/>
  <c r="R36" i="20" s="1"/>
  <c r="Z36" i="20" s="1"/>
  <c r="AH36" i="20" s="1"/>
  <c r="K35" i="20"/>
  <c r="R35" i="20" s="1"/>
  <c r="Z35" i="20" s="1"/>
  <c r="AH35" i="20" s="1"/>
  <c r="AJ35" i="20" s="1"/>
  <c r="K73" i="20"/>
  <c r="R73" i="20" s="1"/>
  <c r="Z73" i="20" s="1"/>
  <c r="AH73" i="20" s="1"/>
  <c r="K72" i="20"/>
  <c r="R72" i="20" s="1"/>
  <c r="Z72" i="20" s="1"/>
  <c r="AH72" i="20" s="1"/>
  <c r="K84" i="20"/>
  <c r="R84" i="20" s="1"/>
  <c r="Z84" i="20" s="1"/>
  <c r="AH84" i="20" s="1"/>
  <c r="K83" i="20"/>
  <c r="R83" i="20" s="1"/>
  <c r="Z83" i="20" s="1"/>
  <c r="AH83" i="20" s="1"/>
  <c r="K82" i="20"/>
  <c r="R82" i="20" s="1"/>
  <c r="Z82" i="20" s="1"/>
  <c r="AH82" i="20" s="1"/>
  <c r="K81" i="20"/>
  <c r="R81" i="20" s="1"/>
  <c r="Z81" i="20" s="1"/>
  <c r="AH81" i="20" s="1"/>
  <c r="K80" i="20"/>
  <c r="R80" i="20" s="1"/>
  <c r="Z80" i="20" s="1"/>
  <c r="AH80" i="20" s="1"/>
  <c r="K79" i="20"/>
  <c r="R79" i="20" s="1"/>
  <c r="Z79" i="20" s="1"/>
  <c r="AH79" i="20" s="1"/>
  <c r="AJ79" i="20" s="1"/>
  <c r="K78" i="20"/>
  <c r="R78" i="20" s="1"/>
  <c r="Z78" i="20" s="1"/>
  <c r="AH78" i="20" s="1"/>
  <c r="K77" i="20"/>
  <c r="K76" i="20"/>
  <c r="K90" i="20"/>
  <c r="K89" i="20"/>
  <c r="K152" i="20" s="1"/>
  <c r="K88" i="20"/>
  <c r="R88" i="20" s="1"/>
  <c r="Z88" i="20" s="1"/>
  <c r="AH88" i="20" s="1"/>
  <c r="AJ88" i="20" s="1"/>
  <c r="K87" i="20"/>
  <c r="K93" i="20"/>
  <c r="R93" i="20" s="1"/>
  <c r="Z93" i="20" s="1"/>
  <c r="AH93" i="20" s="1"/>
  <c r="K92" i="20"/>
  <c r="R92" i="20" s="1"/>
  <c r="Z92" i="20" s="1"/>
  <c r="AH92" i="20" s="1"/>
  <c r="K100" i="20"/>
  <c r="R100" i="20" s="1"/>
  <c r="Z100" i="20" s="1"/>
  <c r="AH100" i="20" s="1"/>
  <c r="AJ100" i="20" s="1"/>
  <c r="K99" i="20"/>
  <c r="R99" i="20" s="1"/>
  <c r="Z99" i="20" s="1"/>
  <c r="AH99" i="20" s="1"/>
  <c r="AJ99" i="20" s="1"/>
  <c r="K98" i="20"/>
  <c r="R98" i="20" s="1"/>
  <c r="Z98" i="20" s="1"/>
  <c r="AH98" i="20" s="1"/>
  <c r="AJ98" i="20" s="1"/>
  <c r="K97" i="20"/>
  <c r="R97" i="20" s="1"/>
  <c r="Z97" i="20" s="1"/>
  <c r="AH97" i="20" s="1"/>
  <c r="AJ97" i="20" s="1"/>
  <c r="K103" i="20"/>
  <c r="R103" i="20" s="1"/>
  <c r="Z103" i="20" s="1"/>
  <c r="AH103" i="20" s="1"/>
  <c r="AJ103" i="20" s="1"/>
  <c r="K102" i="20"/>
  <c r="R102" i="20" s="1"/>
  <c r="Z102" i="20" s="1"/>
  <c r="AH102" i="20" s="1"/>
  <c r="AJ102" i="20" s="1"/>
  <c r="K105" i="20"/>
  <c r="R105" i="20" s="1"/>
  <c r="Z105" i="20" s="1"/>
  <c r="AJ105" i="20" s="1"/>
  <c r="K104" i="20"/>
  <c r="R104" i="20" s="1"/>
  <c r="Z104" i="20" s="1"/>
  <c r="AH104" i="20" s="1"/>
  <c r="AJ104" i="20" s="1"/>
  <c r="K107" i="20"/>
  <c r="R107" i="20" s="1"/>
  <c r="Z107" i="20" s="1"/>
  <c r="AH107" i="20" s="1"/>
  <c r="AJ107" i="20" s="1"/>
  <c r="K109" i="20"/>
  <c r="R109" i="20" s="1"/>
  <c r="Z109" i="20" s="1"/>
  <c r="AH109" i="20" s="1"/>
  <c r="AJ109" i="20" s="1"/>
  <c r="K110" i="20"/>
  <c r="R110" i="20" s="1"/>
  <c r="Z110" i="20" s="1"/>
  <c r="AH110" i="20" s="1"/>
  <c r="AJ110" i="20" s="1"/>
  <c r="E111" i="20"/>
  <c r="F111" i="20"/>
  <c r="G111" i="20"/>
  <c r="H111" i="20"/>
  <c r="J111" i="20"/>
  <c r="R53" i="20" l="1"/>
  <c r="Z53" i="20" s="1"/>
  <c r="AH53" i="20" s="1"/>
  <c r="K147" i="20"/>
  <c r="AH66" i="20"/>
  <c r="AJ46" i="20"/>
  <c r="R52" i="20"/>
  <c r="R149" i="20" s="1"/>
  <c r="K154" i="20"/>
  <c r="K153" i="20"/>
  <c r="K151" i="20"/>
  <c r="R87" i="20"/>
  <c r="K150" i="20"/>
  <c r="R89" i="20"/>
  <c r="R152" i="20" s="1"/>
  <c r="R64" i="20"/>
  <c r="R151" i="20" s="1"/>
  <c r="R90" i="20"/>
  <c r="AJ72" i="20"/>
  <c r="AH129" i="20"/>
  <c r="AJ51" i="20"/>
  <c r="AH158" i="20"/>
  <c r="AJ37" i="20"/>
  <c r="AH136" i="20"/>
  <c r="AJ92" i="20"/>
  <c r="AH155" i="20"/>
  <c r="AH137" i="20"/>
  <c r="AJ78" i="20"/>
  <c r="AH140" i="20"/>
  <c r="AJ82" i="20"/>
  <c r="AJ73" i="20"/>
  <c r="AH131" i="20"/>
  <c r="AH130" i="20"/>
  <c r="AJ42" i="20"/>
  <c r="AH143" i="20"/>
  <c r="AJ48" i="20"/>
  <c r="AH159" i="20"/>
  <c r="AH120" i="20"/>
  <c r="AJ21" i="20"/>
  <c r="AH125" i="20"/>
  <c r="AJ25" i="20"/>
  <c r="AH123" i="20"/>
  <c r="AJ86" i="20"/>
  <c r="AH146" i="20"/>
  <c r="AH157" i="20"/>
  <c r="AH156" i="20"/>
  <c r="AJ93" i="20"/>
  <c r="AH142" i="20"/>
  <c r="AJ83" i="20"/>
  <c r="AJ53" i="20"/>
  <c r="AH148" i="20"/>
  <c r="AH126" i="20"/>
  <c r="AJ22" i="20"/>
  <c r="AJ75" i="20"/>
  <c r="AH132" i="20"/>
  <c r="AJ81" i="20"/>
  <c r="AJ80" i="20"/>
  <c r="AH138" i="20"/>
  <c r="AJ84" i="20"/>
  <c r="AH144" i="20"/>
  <c r="AJ36" i="20"/>
  <c r="AH135" i="20"/>
  <c r="AJ40" i="20"/>
  <c r="AH141" i="20"/>
  <c r="AH122" i="20"/>
  <c r="AJ7" i="20"/>
  <c r="AJ19" i="20"/>
  <c r="AH124" i="20"/>
  <c r="AH119" i="20"/>
  <c r="AJ33" i="20"/>
  <c r="AJ28" i="20"/>
  <c r="AH127" i="20"/>
  <c r="Z137" i="20"/>
  <c r="Z140" i="20"/>
  <c r="Z130" i="20"/>
  <c r="Z120" i="20"/>
  <c r="Z146" i="20"/>
  <c r="Z136" i="20"/>
  <c r="Z142" i="20"/>
  <c r="Z158" i="20"/>
  <c r="Z157" i="20"/>
  <c r="Z156" i="20"/>
  <c r="Z143" i="20"/>
  <c r="Z159" i="20"/>
  <c r="Z131" i="20"/>
  <c r="Z129" i="20"/>
  <c r="Z123" i="20"/>
  <c r="Z125" i="20"/>
  <c r="Z148" i="20"/>
  <c r="Z132" i="20"/>
  <c r="Z144" i="20"/>
  <c r="Z126" i="20"/>
  <c r="Z135" i="20"/>
  <c r="Z141" i="20"/>
  <c r="Z138" i="20"/>
  <c r="Z155" i="20"/>
  <c r="Z122" i="20"/>
  <c r="Z124" i="20"/>
  <c r="Z119" i="20"/>
  <c r="Z127" i="20"/>
  <c r="R129" i="20"/>
  <c r="K134" i="20"/>
  <c r="R77" i="20"/>
  <c r="Z77" i="20" s="1"/>
  <c r="AH77" i="20" s="1"/>
  <c r="R136" i="20"/>
  <c r="R120" i="20"/>
  <c r="R125" i="20"/>
  <c r="R123" i="20"/>
  <c r="R146" i="20"/>
  <c r="R157" i="20"/>
  <c r="R156" i="20"/>
  <c r="R142" i="20"/>
  <c r="R148" i="20"/>
  <c r="R124" i="20"/>
  <c r="R126" i="20"/>
  <c r="R132" i="20"/>
  <c r="R158" i="20"/>
  <c r="R155" i="20"/>
  <c r="R137" i="20"/>
  <c r="R140" i="20"/>
  <c r="R130" i="20"/>
  <c r="R131" i="20"/>
  <c r="R143" i="20"/>
  <c r="R159" i="20"/>
  <c r="R119" i="20"/>
  <c r="K133" i="20"/>
  <c r="R76" i="20"/>
  <c r="Z76" i="20" s="1"/>
  <c r="AH76" i="20" s="1"/>
  <c r="R138" i="20"/>
  <c r="R144" i="20"/>
  <c r="R135" i="20"/>
  <c r="R141" i="20"/>
  <c r="R122" i="20"/>
  <c r="R127" i="20"/>
  <c r="K140" i="20"/>
  <c r="K126" i="20"/>
  <c r="K127" i="20"/>
  <c r="H145" i="20"/>
  <c r="F145" i="20"/>
  <c r="AI145" i="20"/>
  <c r="J145" i="20"/>
  <c r="G145" i="20"/>
  <c r="E145" i="20"/>
  <c r="K74" i="20"/>
  <c r="R74" i="20" s="1"/>
  <c r="Z74" i="20" s="1"/>
  <c r="AH74" i="20" s="1"/>
  <c r="AJ74" i="20" s="1"/>
  <c r="K62" i="20"/>
  <c r="R62" i="20" s="1"/>
  <c r="Z62" i="20" s="1"/>
  <c r="AH62" i="20" s="1"/>
  <c r="AJ62" i="20" s="1"/>
  <c r="K94" i="20"/>
  <c r="R94" i="20" s="1"/>
  <c r="Z94" i="20" s="1"/>
  <c r="AH94" i="20" s="1"/>
  <c r="AJ94" i="20" s="1"/>
  <c r="K111" i="20"/>
  <c r="R111" i="20" s="1"/>
  <c r="Z111" i="20" s="1"/>
  <c r="AH111" i="20" s="1"/>
  <c r="AJ111" i="20" s="1"/>
  <c r="K91" i="20"/>
  <c r="R91" i="20" s="1"/>
  <c r="Z91" i="20" s="1"/>
  <c r="AH91" i="20" s="1"/>
  <c r="AJ91" i="20" s="1"/>
  <c r="K67" i="20"/>
  <c r="R67" i="20" s="1"/>
  <c r="Z67" i="20" s="1"/>
  <c r="AH67" i="20" s="1"/>
  <c r="AJ67" i="20" s="1"/>
  <c r="K70" i="20"/>
  <c r="R70" i="20" s="1"/>
  <c r="Z70" i="20" s="1"/>
  <c r="AH70" i="20" s="1"/>
  <c r="AJ70" i="20" s="1"/>
  <c r="K85" i="20"/>
  <c r="R85" i="20" s="1"/>
  <c r="Z85" i="20" s="1"/>
  <c r="AH85" i="20" s="1"/>
  <c r="AJ85" i="20" s="1"/>
  <c r="K47" i="20"/>
  <c r="R47" i="20" s="1"/>
  <c r="Z47" i="20" s="1"/>
  <c r="AH47" i="20" s="1"/>
  <c r="AJ47" i="20" s="1"/>
  <c r="K44" i="20"/>
  <c r="R44" i="20" s="1"/>
  <c r="Z44" i="20" s="1"/>
  <c r="AH44" i="20" s="1"/>
  <c r="AJ44" i="20" s="1"/>
  <c r="D111" i="20"/>
  <c r="E108" i="20"/>
  <c r="E112" i="20" s="1"/>
  <c r="F108" i="20"/>
  <c r="F112" i="20" s="1"/>
  <c r="G108" i="20"/>
  <c r="G112" i="20" s="1"/>
  <c r="H108" i="20"/>
  <c r="H112" i="20" s="1"/>
  <c r="J108" i="20"/>
  <c r="J112" i="20" s="1"/>
  <c r="K108" i="20"/>
  <c r="R108" i="20" s="1"/>
  <c r="Z108" i="20" s="1"/>
  <c r="AH108" i="20" s="1"/>
  <c r="AI108" i="20"/>
  <c r="AI149" i="20" s="1"/>
  <c r="D108" i="20"/>
  <c r="D94" i="20"/>
  <c r="D91" i="20"/>
  <c r="D85" i="20"/>
  <c r="AI159" i="20"/>
  <c r="J159" i="20"/>
  <c r="H159" i="20"/>
  <c r="G159" i="20"/>
  <c r="F159" i="20"/>
  <c r="E159" i="20"/>
  <c r="D159" i="20"/>
  <c r="AI158" i="20"/>
  <c r="J158" i="20"/>
  <c r="H158" i="20"/>
  <c r="G158" i="20"/>
  <c r="F158" i="20"/>
  <c r="E158" i="20"/>
  <c r="D158" i="20"/>
  <c r="AI157" i="20"/>
  <c r="J157" i="20"/>
  <c r="H157" i="20"/>
  <c r="G157" i="20"/>
  <c r="F157" i="20"/>
  <c r="E157" i="20"/>
  <c r="D157" i="20"/>
  <c r="AI156" i="20"/>
  <c r="J156" i="20"/>
  <c r="H156" i="20"/>
  <c r="G156" i="20"/>
  <c r="F156" i="20"/>
  <c r="E156" i="20"/>
  <c r="D156" i="20"/>
  <c r="AI155" i="20"/>
  <c r="J155" i="20"/>
  <c r="H155" i="20"/>
  <c r="G155" i="20"/>
  <c r="F155" i="20"/>
  <c r="E155" i="20"/>
  <c r="D155" i="20"/>
  <c r="J149" i="20"/>
  <c r="H149" i="20"/>
  <c r="G149" i="20"/>
  <c r="F149" i="20"/>
  <c r="E149" i="20"/>
  <c r="D149" i="20"/>
  <c r="J148" i="20"/>
  <c r="H148" i="20"/>
  <c r="G148" i="20"/>
  <c r="F148" i="20"/>
  <c r="E148" i="20"/>
  <c r="AI146" i="20"/>
  <c r="J146" i="20"/>
  <c r="H146" i="20"/>
  <c r="G146" i="20"/>
  <c r="F146" i="20"/>
  <c r="E146" i="20"/>
  <c r="D146" i="20"/>
  <c r="AI144" i="20"/>
  <c r="J144" i="20"/>
  <c r="H144" i="20"/>
  <c r="G144" i="20"/>
  <c r="F144" i="20"/>
  <c r="E144" i="20"/>
  <c r="D144" i="20"/>
  <c r="AI143" i="20"/>
  <c r="J143" i="20"/>
  <c r="H143" i="20"/>
  <c r="G143" i="20"/>
  <c r="F143" i="20"/>
  <c r="E143" i="20"/>
  <c r="D143" i="20"/>
  <c r="AI142" i="20"/>
  <c r="J142" i="20"/>
  <c r="H142" i="20"/>
  <c r="G142" i="20"/>
  <c r="F142" i="20"/>
  <c r="E142" i="20"/>
  <c r="AI141" i="20"/>
  <c r="J141" i="20"/>
  <c r="H141" i="20"/>
  <c r="G141" i="20"/>
  <c r="F141" i="20"/>
  <c r="E141" i="20"/>
  <c r="D141" i="20"/>
  <c r="AI139" i="20"/>
  <c r="J139" i="20"/>
  <c r="H139" i="20"/>
  <c r="G139" i="20"/>
  <c r="F139" i="20"/>
  <c r="AI138" i="20"/>
  <c r="J138" i="20"/>
  <c r="H138" i="20"/>
  <c r="G138" i="20"/>
  <c r="F138" i="20"/>
  <c r="E138" i="20"/>
  <c r="D138" i="20"/>
  <c r="AI137" i="20"/>
  <c r="J137" i="20"/>
  <c r="H137" i="20"/>
  <c r="G137" i="20"/>
  <c r="F137" i="20"/>
  <c r="E137" i="20"/>
  <c r="D137" i="20"/>
  <c r="AI136" i="20"/>
  <c r="J136" i="20"/>
  <c r="H136" i="20"/>
  <c r="G136" i="20"/>
  <c r="F136" i="20"/>
  <c r="E136" i="20"/>
  <c r="D136" i="20"/>
  <c r="AI135" i="20"/>
  <c r="J135" i="20"/>
  <c r="H135" i="20"/>
  <c r="G135" i="20"/>
  <c r="F135" i="20"/>
  <c r="E135" i="20"/>
  <c r="D135" i="20"/>
  <c r="J134" i="20"/>
  <c r="H134" i="20"/>
  <c r="G134" i="20"/>
  <c r="F134" i="20"/>
  <c r="E134" i="20"/>
  <c r="D134" i="20"/>
  <c r="J133" i="20"/>
  <c r="H133" i="20"/>
  <c r="G133" i="20"/>
  <c r="F133" i="20"/>
  <c r="E133" i="20"/>
  <c r="D133" i="20"/>
  <c r="AI132" i="20"/>
  <c r="J132" i="20"/>
  <c r="H132" i="20"/>
  <c r="G132" i="20"/>
  <c r="F132" i="20"/>
  <c r="E132" i="20"/>
  <c r="D132" i="20"/>
  <c r="AI131" i="20"/>
  <c r="J131" i="20"/>
  <c r="H131" i="20"/>
  <c r="G131" i="20"/>
  <c r="F131" i="20"/>
  <c r="E131" i="20"/>
  <c r="D131" i="20"/>
  <c r="J130" i="20"/>
  <c r="H130" i="20"/>
  <c r="G130" i="20"/>
  <c r="F130" i="20"/>
  <c r="E130" i="20"/>
  <c r="D130" i="20"/>
  <c r="AI129" i="20"/>
  <c r="J129" i="20"/>
  <c r="H129" i="20"/>
  <c r="G129" i="20"/>
  <c r="F129" i="20"/>
  <c r="E129" i="20"/>
  <c r="D129" i="20"/>
  <c r="AI125" i="20"/>
  <c r="J125" i="20"/>
  <c r="G125" i="20"/>
  <c r="F125" i="20"/>
  <c r="E125" i="20"/>
  <c r="D125" i="20"/>
  <c r="AI124" i="20"/>
  <c r="J124" i="20"/>
  <c r="G124" i="20"/>
  <c r="F124" i="20"/>
  <c r="E124" i="20"/>
  <c r="D124" i="20"/>
  <c r="AI123" i="20"/>
  <c r="J123" i="20"/>
  <c r="H123" i="20"/>
  <c r="G123" i="20"/>
  <c r="F123" i="20"/>
  <c r="E123" i="20"/>
  <c r="D123" i="20"/>
  <c r="AI122" i="20"/>
  <c r="J122" i="20"/>
  <c r="H122" i="20"/>
  <c r="G122" i="20"/>
  <c r="F122" i="20"/>
  <c r="E122" i="20"/>
  <c r="D122" i="20"/>
  <c r="J120" i="20"/>
  <c r="H120" i="20"/>
  <c r="G120" i="20"/>
  <c r="F120" i="20"/>
  <c r="E120" i="20"/>
  <c r="D120" i="20"/>
  <c r="AI119" i="20"/>
  <c r="J119" i="20"/>
  <c r="H119" i="20"/>
  <c r="G119" i="20"/>
  <c r="F119" i="20"/>
  <c r="E119" i="20"/>
  <c r="D119" i="20"/>
  <c r="K146" i="20"/>
  <c r="K130" i="20"/>
  <c r="K158" i="20"/>
  <c r="K136" i="20"/>
  <c r="J34" i="20"/>
  <c r="J128" i="20" s="1"/>
  <c r="G34" i="20"/>
  <c r="G128" i="20" s="1"/>
  <c r="F34" i="20"/>
  <c r="F128" i="20" s="1"/>
  <c r="E34" i="20"/>
  <c r="E128" i="20" s="1"/>
  <c r="D34" i="20"/>
  <c r="D128" i="20" s="1"/>
  <c r="K122" i="20"/>
  <c r="AI112" i="20" l="1"/>
  <c r="AJ66" i="20"/>
  <c r="R153" i="20"/>
  <c r="R154" i="20"/>
  <c r="Z87" i="20"/>
  <c r="R150" i="20"/>
  <c r="Z52" i="20"/>
  <c r="R147" i="20"/>
  <c r="Z64" i="20"/>
  <c r="R134" i="20"/>
  <c r="Z90" i="20"/>
  <c r="Z89" i="20"/>
  <c r="Z152" i="20" s="1"/>
  <c r="AJ76" i="20"/>
  <c r="AH133" i="20"/>
  <c r="AH134" i="20"/>
  <c r="AJ77" i="20"/>
  <c r="AJ108" i="20"/>
  <c r="Z134" i="20"/>
  <c r="Z133" i="20"/>
  <c r="R133" i="20"/>
  <c r="AI128" i="20"/>
  <c r="K101" i="20"/>
  <c r="D106" i="20"/>
  <c r="D145" i="20" s="1"/>
  <c r="E160" i="20"/>
  <c r="G160" i="20"/>
  <c r="H160" i="20"/>
  <c r="F160" i="20"/>
  <c r="D139" i="20"/>
  <c r="J160" i="20"/>
  <c r="K129" i="20"/>
  <c r="K155" i="20"/>
  <c r="K137" i="20"/>
  <c r="K132" i="20"/>
  <c r="K138" i="20"/>
  <c r="K156" i="20"/>
  <c r="K131" i="20"/>
  <c r="K135" i="20"/>
  <c r="K157" i="20"/>
  <c r="K143" i="20"/>
  <c r="K124" i="20"/>
  <c r="K120" i="20"/>
  <c r="K149" i="20"/>
  <c r="H124" i="20"/>
  <c r="H34" i="20"/>
  <c r="H128" i="20" s="1"/>
  <c r="K142" i="20"/>
  <c r="K144" i="20"/>
  <c r="K123" i="20"/>
  <c r="H125" i="20"/>
  <c r="K125" i="20"/>
  <c r="K141" i="20"/>
  <c r="E139" i="20"/>
  <c r="F174" i="19"/>
  <c r="Z151" i="20" l="1"/>
  <c r="Z154" i="20"/>
  <c r="AH87" i="20"/>
  <c r="Z150" i="20"/>
  <c r="Z153" i="20"/>
  <c r="AH52" i="20"/>
  <c r="AH149" i="20" s="1"/>
  <c r="Z147" i="20"/>
  <c r="Z149" i="20"/>
  <c r="AH90" i="20"/>
  <c r="AH89" i="20"/>
  <c r="AH152" i="20" s="1"/>
  <c r="AH64" i="20"/>
  <c r="AI160" i="20"/>
  <c r="K106" i="20"/>
  <c r="K145" i="20" s="1"/>
  <c r="R101" i="20"/>
  <c r="Z101" i="20" s="1"/>
  <c r="AH101" i="20" s="1"/>
  <c r="D112" i="20"/>
  <c r="D160" i="20" s="1"/>
  <c r="K139" i="20"/>
  <c r="K159" i="20"/>
  <c r="K119" i="20"/>
  <c r="K34" i="20"/>
  <c r="R34" i="20" s="1"/>
  <c r="Z34" i="20" s="1"/>
  <c r="AH34" i="20" s="1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AH151" i="20" l="1"/>
  <c r="AH154" i="20"/>
  <c r="AH153" i="20"/>
  <c r="AH147" i="20"/>
  <c r="AJ52" i="20"/>
  <c r="AH150" i="20"/>
  <c r="AJ87" i="20"/>
  <c r="AJ64" i="20"/>
  <c r="AJ89" i="20"/>
  <c r="AJ90" i="20"/>
  <c r="AJ101" i="20"/>
  <c r="AH139" i="20"/>
  <c r="AJ34" i="20"/>
  <c r="AH128" i="20"/>
  <c r="Z139" i="20"/>
  <c r="Z128" i="20"/>
  <c r="R139" i="20"/>
  <c r="R128" i="20"/>
  <c r="K112" i="20"/>
  <c r="R112" i="20" s="1"/>
  <c r="Z112" i="20" s="1"/>
  <c r="AH112" i="20" s="1"/>
  <c r="R106" i="20"/>
  <c r="Z106" i="20" s="1"/>
  <c r="AH106" i="20" s="1"/>
  <c r="K128" i="20"/>
  <c r="I6" i="19"/>
  <c r="F162" i="19" s="1"/>
  <c r="AH160" i="20" l="1"/>
  <c r="AJ112" i="20"/>
  <c r="AJ106" i="20"/>
  <c r="AH145" i="20"/>
  <c r="Z160" i="20"/>
  <c r="Z145" i="20"/>
  <c r="R145" i="20"/>
  <c r="K160" i="20"/>
  <c r="F129" i="19"/>
  <c r="G129" i="19"/>
  <c r="H129" i="19"/>
  <c r="I129" i="19"/>
  <c r="J129" i="19"/>
  <c r="K129" i="19"/>
  <c r="L129" i="19"/>
  <c r="N129" i="19"/>
  <c r="E129" i="19"/>
  <c r="R160" i="20" l="1"/>
  <c r="E121" i="19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L29" i="11" s="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<sst xmlns="http://schemas.openxmlformats.org/spreadsheetml/2006/main" count="3089" uniqueCount="240">
  <si>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</si>
  <si>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</si>
  <si>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</si>
  <si>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</si>
  <si>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</si>
  <si>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</si>
  <si>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</si>
  <si>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</si>
  <si>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</si>
  <si>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</si>
  <si>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</si>
  <si>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</si>
  <si>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</si>
  <si>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</si>
  <si>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</si>
  <si>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</si>
  <si>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</si>
  <si>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</si>
  <si>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</si>
  <si>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</si>
  <si>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</si>
  <si>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</si>
  <si>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</si>
  <si>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</si>
  <si>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</si>
  <si>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</si>
  <si>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</si>
  <si>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</si>
  <si>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</si>
  <si>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</si>
  <si>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</si>
  <si>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</si>
  <si>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</si>
  <si>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</si>
  <si>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</si>
  <si>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</si>
  <si>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</si>
  <si>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</si>
  <si>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</si>
  <si>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</si>
  <si>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</si>
  <si>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</si>
  <si>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</si>
  <si>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</si>
  <si>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</si>
  <si>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</si>
  <si>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</si>
  <si>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</si>
  <si>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</si>
  <si>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</si>
  <si>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</si>
  <si>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</si>
  <si>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</si>
  <si>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</si>
  <si>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</si>
  <si>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</si>
  <si>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</si>
  <si>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</si>
  <si>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</si>
  <si>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</si>
  <si>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</si>
  <si>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</si>
  <si>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</si>
  <si>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</si>
  <si>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</si>
  <si>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</si>
  <si>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</si>
  <si>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</si>
  <si>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</si>
  <si>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</si>
  <si>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</si>
  <si>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</si>
  <si>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</si>
  <si>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</si>
  <si>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</si>
  <si>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</si>
  <si>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</si>
  <si>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</si>
  <si>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</si>
  <si>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</si>
  <si>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</si>
  <si>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</si>
  <si>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</si>
  <si>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</si>
  <si>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</si>
  <si>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</si>
  <si>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</si>
  <si>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</si>
  <si>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</si>
  <si>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</si>
  <si>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</si>
  <si>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</si>
  <si>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</si>
  <si>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</si>
  <si>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</si>
  <si>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</si>
  <si>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</si>
  <si>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</si>
  <si>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</si>
  <si>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</si>
  <si>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</si>
  <si>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</si>
  <si>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</si>
  <si>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</si>
  <si>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</si>
  <si>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</si>
  <si>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</si>
  <si>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</si>
  <si>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</si>
  <si>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</si>
  <si>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</si>
  <si>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</si>
  <si>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</si>
  <si>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</si>
  <si>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</si>
  <si>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</si>
  <si>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</si>
  <si>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</si>
  <si>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</si>
  <si>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</si>
  <si>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</si>
  <si>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</si>
  <si>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</si>
  <si>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</si>
  <si>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</si>
  <si>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</si>
  <si>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</si>
  <si>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</si>
  <si>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</si>
  <si>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</si>
  <si>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</si>
  <si>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</si>
  <si>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</si>
  <si>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</si>
  <si>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</si>
  <si>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</si>
  <si>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</si>
  <si>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</si>
  <si>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</si>
  <si>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</si>
  <si>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</si>
  <si>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</si>
  <si>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</si>
  <si>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</si>
  <si>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</si>
  <si>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</si>
  <si>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</si>
  <si>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</si>
  <si>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</si>
  <si>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</si>
  <si>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</si>
  <si>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</si>
  <si>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</si>
  <si>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</si>
  <si>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</si>
  <si>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</si>
  <si>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</si>
  <si>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</si>
  <si>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</si>
  <si>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</si>
  <si>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</si>
  <si>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</si>
  <si>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</si>
  <si>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</si>
  <si>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</si>
  <si>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</si>
  <si>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</si>
  <si>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</si>
  <si>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</si>
  <si>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</si>
  <si>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</si>
  <si>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</si>
  <si>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</si>
  <si>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</si>
  <si>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</si>
  <si>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</si>
  <si>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</si>
  <si>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</si>
  <si>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</si>
  <si>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</si>
  <si>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</si>
  <si>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</si>
  <si>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</si>
  <si>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</si>
  <si>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</si>
  <si>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</si>
  <si>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</si>
  <si>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</si>
  <si>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</si>
  <si>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</si>
  <si>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</si>
  <si>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</si>
  <si>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</si>
  <si>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</si>
  <si>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</si>
  <si>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</si>
  <si>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</si>
  <si>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K335</t>
  </si>
  <si>
    <t>107014</t>
  </si>
  <si>
    <t xml:space="preserve">Különbözet (módosított ei. - tény) </t>
  </si>
  <si>
    <t>Saját bevételi többlet (EFOP kerekítés)</t>
  </si>
  <si>
    <t>Májusi normatíva felmérés (alap normatíva)</t>
  </si>
  <si>
    <t>Májusi normatíva felmérés (étkezés normatíva)</t>
  </si>
  <si>
    <t>2020.évi beszámoló alapján járó tám.ért.műk.c.tám.</t>
  </si>
  <si>
    <t>2021.évi kieső bérkomp. Tám.</t>
  </si>
  <si>
    <t>2021.október havi normatíva felmérés</t>
  </si>
  <si>
    <t>Szociális ágazati pótlék csökk.</t>
  </si>
  <si>
    <t>Előirányzat változás 2021.10.01-12.09.</t>
  </si>
  <si>
    <t>Módosított ei. 12.09.</t>
  </si>
  <si>
    <t>Bérkomp.miatti tám.ért.bev.csökk.</t>
  </si>
  <si>
    <t>2020.évi zárszámadás normatívája</t>
  </si>
  <si>
    <t>Tám.ért.bevétel csökk. (zárszámadás)</t>
  </si>
  <si>
    <t>Saját bevétel módosítás</t>
  </si>
  <si>
    <t>2021.dec. normatíva változás (Bölcsi)</t>
  </si>
  <si>
    <t>2021. évi kieső bérkomp. Támogatása</t>
  </si>
  <si>
    <t>Belső ellenőri megtakarítás</t>
  </si>
  <si>
    <t>REKI támogatás (háziorvosi ügyelet)</t>
  </si>
  <si>
    <t>Előirányzat változás 2022.06.01 - 09.30.</t>
  </si>
  <si>
    <t>2021.évi beszámoló alapján járó tám.ért.műk.c.tám.</t>
  </si>
  <si>
    <t>2021.évi zárszámadás normatívája</t>
  </si>
  <si>
    <t>Előirányzat változás 2022.12.10.-12.31.</t>
  </si>
  <si>
    <t>Komlói Kistérség Többcélú Önkormányzati Társulás 2022.</t>
  </si>
  <si>
    <t>Tény 04.30.</t>
  </si>
  <si>
    <t>2021 évi Zárszámadás</t>
  </si>
  <si>
    <t>Gyepmesteri hozzájárulások bővülése</t>
  </si>
  <si>
    <t>B16  Támogatás értékű működési bevétel</t>
  </si>
  <si>
    <t>B25  Felhalmozási célú tám. ért. bev. helyi önkormányzattól</t>
  </si>
  <si>
    <t xml:space="preserve">K506 Műk.c.tám.ért.kiadás </t>
  </si>
  <si>
    <t>K506 Műk.c.tám.ért.kiadás</t>
  </si>
  <si>
    <t xml:space="preserve">B16  Műk.c.tám.ért.bev. EU-s támogatás </t>
  </si>
  <si>
    <t>B16  Támogatás értékű működési bevétel helyi önkormányzattól</t>
  </si>
  <si>
    <t>Jelzőrendszeres házi segítségnyújtás</t>
  </si>
  <si>
    <t>B16 Központi irányító szervi támogatás (bérkomp.)</t>
  </si>
  <si>
    <t>B16 Központi irányító szervi támogatás (szoc.ág.p.)</t>
  </si>
  <si>
    <t>K84 Felhalmozási célú támogatások ÁHT-n belülre</t>
  </si>
  <si>
    <t>B16 Központi irányító szervi támogatás (kieg.tám.)</t>
  </si>
  <si>
    <t>Módosított ei.05.31.</t>
  </si>
  <si>
    <t>Előirányzat változás 2022.01.01 - 05.31</t>
  </si>
  <si>
    <t>Módosított ei. 05.31</t>
  </si>
  <si>
    <t>2021.évi jelzőrendszeres tám.fel nem használt r. visszafizetése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</si>
</sst>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9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0"/>
      <color rgb="FF000000"/>
      <name val="Arial"/>
    </font>
    <font>
      <sz val="10"/>
      <color theme="1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17" fillId="2" borderId="0"/>
    <xf numFmtId="43" fontId="2" fillId="2" borderId="0" applyFont="0" applyFill="0" applyBorder="0" applyAlignment="0" applyProtection="0"/>
    <xf numFmtId="0" fontId="17" fillId="2" borderId="0"/>
  </cellStyleXfs>
  <cellXfs count="582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4" fontId="0" fillId="2" borderId="0" xfId="0" applyNumberFormat="1" applyFill="1" applyProtection="1">
      <protection locked="0"/>
    </xf>
    <xf numFmtId="3" fontId="0" fillId="2" borderId="1" xfId="0" applyNumberFormat="1" applyFill="1" applyBorder="1" applyAlignment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3" fontId="0" fillId="20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1" fillId="0" borderId="10" xfId="0" applyNumberFormat="1" applyFont="1" applyBorder="1" applyAlignment="1">
      <alignment horizontal="right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3" fontId="4" fillId="0" borderId="1" xfId="0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2" fillId="0" borderId="8" xfId="0" applyNumberFormat="1" applyFont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3" fontId="13" fillId="2" borderId="1" xfId="1" applyNumberFormat="1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vertical="center"/>
      <protection locked="0"/>
    </xf>
    <xf numFmtId="3" fontId="13" fillId="0" borderId="1" xfId="1" applyNumberFormat="1" applyFont="1" applyFill="1" applyBorder="1" applyProtection="1">
      <protection locked="0"/>
    </xf>
    <xf numFmtId="3" fontId="12" fillId="0" borderId="1" xfId="0" applyNumberFormat="1" applyFont="1" applyFill="1" applyBorder="1" applyProtection="1">
      <protection locked="0"/>
    </xf>
    <xf numFmtId="49" fontId="12" fillId="2" borderId="7" xfId="0" applyNumberFormat="1" applyFont="1" applyFill="1" applyBorder="1" applyAlignment="1" applyProtection="1">
      <alignment vertical="center"/>
      <protection locked="0"/>
    </xf>
    <xf numFmtId="49" fontId="12" fillId="2" borderId="2" xfId="0" applyNumberFormat="1" applyFont="1" applyFill="1" applyBorder="1" applyAlignment="1" applyProtection="1">
      <alignment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vertical="center"/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3" fontId="13" fillId="0" borderId="1" xfId="0" applyNumberFormat="1" applyFont="1" applyBorder="1" applyProtection="1">
      <protection locked="0"/>
    </xf>
    <xf numFmtId="0" fontId="12" fillId="2" borderId="1" xfId="0" applyFont="1" applyFill="1" applyBorder="1" applyAlignment="1" applyProtection="1">
      <protection locked="0"/>
    </xf>
    <xf numFmtId="3" fontId="14" fillId="12" borderId="2" xfId="0" applyNumberFormat="1" applyFont="1" applyFill="1" applyBorder="1" applyAlignment="1" applyProtection="1">
      <alignment vertical="center"/>
      <protection locked="0"/>
    </xf>
    <xf numFmtId="3" fontId="14" fillId="12" borderId="27" xfId="0" applyNumberFormat="1" applyFont="1" applyFill="1" applyBorder="1" applyAlignment="1" applyProtection="1">
      <alignment vertical="center"/>
      <protection locked="0"/>
    </xf>
    <xf numFmtId="3" fontId="15" fillId="12" borderId="2" xfId="0" applyNumberFormat="1" applyFont="1" applyFill="1" applyBorder="1" applyAlignment="1" applyProtection="1">
      <alignment vertical="center"/>
      <protection locked="0"/>
    </xf>
    <xf numFmtId="0" fontId="12" fillId="2" borderId="20" xfId="0" applyFont="1" applyFill="1" applyBorder="1" applyAlignment="1" applyProtection="1">
      <alignment vertical="center"/>
      <protection locked="0"/>
    </xf>
    <xf numFmtId="0" fontId="12" fillId="0" borderId="17" xfId="0" applyFont="1" applyBorder="1" applyProtection="1">
      <protection locked="0"/>
    </xf>
    <xf numFmtId="3" fontId="12" fillId="0" borderId="17" xfId="0" applyNumberFormat="1" applyFont="1" applyBorder="1" applyAlignment="1" applyProtection="1">
      <alignment horizontal="right"/>
      <protection locked="0"/>
    </xf>
    <xf numFmtId="3" fontId="14" fillId="0" borderId="18" xfId="0" applyNumberFormat="1" applyFont="1" applyBorder="1" applyProtection="1">
      <protection locked="0"/>
    </xf>
    <xf numFmtId="3" fontId="12" fillId="0" borderId="17" xfId="0" applyNumberFormat="1" applyFont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166" fontId="13" fillId="2" borderId="17" xfId="1" applyNumberFormat="1" applyFont="1" applyFill="1" applyBorder="1" applyProtection="1">
      <protection locked="0"/>
    </xf>
    <xf numFmtId="3" fontId="12" fillId="2" borderId="24" xfId="0" applyNumberFormat="1" applyFont="1" applyFill="1" applyBorder="1" applyProtection="1"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166" fontId="13" fillId="2" borderId="1" xfId="1" applyNumberFormat="1" applyFont="1" applyFill="1" applyBorder="1" applyProtection="1">
      <protection locked="0"/>
    </xf>
    <xf numFmtId="3" fontId="12" fillId="2" borderId="25" xfId="0" applyNumberFormat="1" applyFont="1" applyFill="1" applyBorder="1" applyProtection="1">
      <protection locked="0"/>
    </xf>
    <xf numFmtId="3" fontId="12" fillId="0" borderId="25" xfId="0" applyNumberFormat="1" applyFont="1" applyFill="1" applyBorder="1" applyProtection="1">
      <protection locked="0"/>
    </xf>
    <xf numFmtId="49" fontId="12" fillId="11" borderId="3" xfId="0" applyNumberFormat="1" applyFont="1" applyFill="1" applyBorder="1" applyAlignment="1" applyProtection="1">
      <alignment vertical="center"/>
      <protection locked="0"/>
    </xf>
    <xf numFmtId="0" fontId="12" fillId="11" borderId="1" xfId="0" applyFont="1" applyFill="1" applyBorder="1" applyProtection="1">
      <protection locked="0"/>
    </xf>
    <xf numFmtId="3" fontId="12" fillId="11" borderId="1" xfId="0" applyNumberFormat="1" applyFont="1" applyFill="1" applyBorder="1" applyProtection="1">
      <protection locked="0"/>
    </xf>
    <xf numFmtId="166" fontId="13" fillId="0" borderId="1" xfId="1" applyNumberFormat="1" applyFont="1" applyFill="1" applyBorder="1" applyProtection="1">
      <protection locked="0"/>
    </xf>
    <xf numFmtId="3" fontId="14" fillId="0" borderId="8" xfId="0" applyNumberFormat="1" applyFont="1" applyBorder="1" applyProtection="1">
      <protection locked="0"/>
    </xf>
    <xf numFmtId="49" fontId="12" fillId="11" borderId="2" xfId="0" applyNumberFormat="1" applyFont="1" applyFill="1" applyBorder="1" applyAlignment="1" applyProtection="1">
      <alignment vertical="center"/>
      <protection locked="0"/>
    </xf>
    <xf numFmtId="0" fontId="12" fillId="11" borderId="2" xfId="0" applyFont="1" applyFill="1" applyBorder="1" applyProtection="1">
      <protection locked="0"/>
    </xf>
    <xf numFmtId="3" fontId="12" fillId="11" borderId="2" xfId="0" applyNumberFormat="1" applyFont="1" applyFill="1" applyBorder="1" applyProtection="1">
      <protection locked="0"/>
    </xf>
    <xf numFmtId="3" fontId="12" fillId="11" borderId="14" xfId="0" applyNumberFormat="1" applyFont="1" applyFill="1" applyBorder="1" applyProtection="1">
      <protection locked="0"/>
    </xf>
    <xf numFmtId="166" fontId="13" fillId="11" borderId="2" xfId="1" applyNumberFormat="1" applyFont="1" applyFill="1" applyBorder="1" applyProtection="1">
      <protection locked="0"/>
    </xf>
    <xf numFmtId="3" fontId="12" fillId="11" borderId="38" xfId="0" applyNumberFormat="1" applyFont="1" applyFill="1" applyBorder="1" applyProtection="1">
      <protection locked="0"/>
    </xf>
    <xf numFmtId="49" fontId="12" fillId="11" borderId="41" xfId="0" applyNumberFormat="1" applyFont="1" applyFill="1" applyBorder="1" applyAlignment="1" applyProtection="1">
      <alignment horizontal="left" vertical="center"/>
      <protection locked="0"/>
    </xf>
    <xf numFmtId="0" fontId="12" fillId="11" borderId="42" xfId="0" applyFont="1" applyFill="1" applyBorder="1" applyProtection="1">
      <protection locked="0"/>
    </xf>
    <xf numFmtId="3" fontId="12" fillId="11" borderId="42" xfId="0" applyNumberFormat="1" applyFont="1" applyFill="1" applyBorder="1" applyProtection="1">
      <protection locked="0"/>
    </xf>
    <xf numFmtId="3" fontId="12" fillId="11" borderId="43" xfId="0" applyNumberFormat="1" applyFont="1" applyFill="1" applyBorder="1" applyProtection="1">
      <protection locked="0"/>
    </xf>
    <xf numFmtId="166" fontId="13" fillId="11" borderId="42" xfId="1" applyNumberFormat="1" applyFont="1" applyFill="1" applyBorder="1" applyProtection="1">
      <protection locked="0"/>
    </xf>
    <xf numFmtId="3" fontId="12" fillId="11" borderId="44" xfId="0" applyNumberFormat="1" applyFont="1" applyFill="1" applyBorder="1" applyProtection="1">
      <protection locked="0"/>
    </xf>
    <xf numFmtId="49" fontId="12" fillId="2" borderId="45" xfId="0" applyNumberFormat="1" applyFont="1" applyFill="1" applyBorder="1" applyAlignment="1" applyProtection="1">
      <alignment vertical="center"/>
      <protection locked="0"/>
    </xf>
    <xf numFmtId="0" fontId="12" fillId="0" borderId="7" xfId="0" applyFont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2" fillId="0" borderId="16" xfId="0" applyNumberFormat="1" applyFont="1" applyBorder="1" applyProtection="1">
      <protection locked="0"/>
    </xf>
    <xf numFmtId="166" fontId="13" fillId="2" borderId="7" xfId="1" applyNumberFormat="1" applyFont="1" applyFill="1" applyBorder="1" applyProtection="1">
      <protection locked="0"/>
    </xf>
    <xf numFmtId="3" fontId="12" fillId="2" borderId="36" xfId="0" applyNumberFormat="1" applyFont="1" applyFill="1" applyBorder="1" applyProtection="1">
      <protection locked="0"/>
    </xf>
    <xf numFmtId="49" fontId="12" fillId="2" borderId="31" xfId="0" applyNumberFormat="1" applyFont="1" applyFill="1" applyBorder="1" applyAlignment="1" applyProtection="1">
      <alignment vertical="center"/>
      <protection locked="0"/>
    </xf>
    <xf numFmtId="0" fontId="12" fillId="0" borderId="28" xfId="0" applyFont="1" applyBorder="1" applyProtection="1">
      <protection locked="0"/>
    </xf>
    <xf numFmtId="3" fontId="12" fillId="0" borderId="27" xfId="0" applyNumberFormat="1" applyFont="1" applyBorder="1" applyProtection="1">
      <protection locked="0"/>
    </xf>
    <xf numFmtId="3" fontId="12" fillId="0" borderId="29" xfId="0" applyNumberFormat="1" applyFont="1" applyBorder="1" applyProtection="1">
      <protection locked="0"/>
    </xf>
    <xf numFmtId="3" fontId="12" fillId="2" borderId="27" xfId="0" applyNumberFormat="1" applyFont="1" applyFill="1" applyBorder="1" applyProtection="1">
      <protection locked="0"/>
    </xf>
    <xf numFmtId="166" fontId="13" fillId="2" borderId="28" xfId="1" applyNumberFormat="1" applyFont="1" applyFill="1" applyBorder="1" applyProtection="1">
      <protection locked="0"/>
    </xf>
    <xf numFmtId="3" fontId="12" fillId="2" borderId="30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vertical="center"/>
      <protection locked="0"/>
    </xf>
    <xf numFmtId="3" fontId="12" fillId="0" borderId="18" xfId="0" applyNumberFormat="1" applyFont="1" applyBorder="1" applyProtection="1">
      <protection locked="0"/>
    </xf>
    <xf numFmtId="0" fontId="12" fillId="0" borderId="27" xfId="0" applyFont="1" applyBorder="1" applyProtection="1">
      <protection locked="0"/>
    </xf>
    <xf numFmtId="166" fontId="13" fillId="2" borderId="27" xfId="1" applyNumberFormat="1" applyFont="1" applyFill="1" applyBorder="1" applyProtection="1">
      <protection locked="0"/>
    </xf>
    <xf numFmtId="0" fontId="12" fillId="0" borderId="4" xfId="0" applyFont="1" applyBorder="1" applyProtection="1">
      <protection locked="0"/>
    </xf>
    <xf numFmtId="3" fontId="14" fillId="0" borderId="16" xfId="0" applyNumberFormat="1" applyFont="1" applyBorder="1" applyProtection="1">
      <protection locked="0"/>
    </xf>
    <xf numFmtId="166" fontId="13" fillId="2" borderId="4" xfId="1" applyNumberFormat="1" applyFont="1" applyFill="1" applyBorder="1" applyProtection="1"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0" fontId="12" fillId="11" borderId="17" xfId="0" applyFont="1" applyFill="1" applyBorder="1" applyProtection="1">
      <protection locked="0"/>
    </xf>
    <xf numFmtId="3" fontId="12" fillId="11" borderId="17" xfId="0" applyNumberFormat="1" applyFont="1" applyFill="1" applyBorder="1" applyProtection="1">
      <protection locked="0"/>
    </xf>
    <xf numFmtId="3" fontId="12" fillId="11" borderId="18" xfId="0" applyNumberFormat="1" applyFont="1" applyFill="1" applyBorder="1" applyProtection="1">
      <protection locked="0"/>
    </xf>
    <xf numFmtId="3" fontId="12" fillId="11" borderId="4" xfId="0" applyNumberFormat="1" applyFont="1" applyFill="1" applyBorder="1" applyProtection="1">
      <protection locked="0"/>
    </xf>
    <xf numFmtId="166" fontId="13" fillId="11" borderId="17" xfId="1" applyNumberFormat="1" applyFont="1" applyFill="1" applyBorder="1" applyProtection="1">
      <protection locked="0"/>
    </xf>
    <xf numFmtId="3" fontId="12" fillId="11" borderId="24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vertical="center"/>
      <protection locked="0"/>
    </xf>
    <xf numFmtId="3" fontId="12" fillId="11" borderId="8" xfId="0" applyNumberFormat="1" applyFont="1" applyFill="1" applyBorder="1" applyProtection="1">
      <protection locked="0"/>
    </xf>
    <xf numFmtId="166" fontId="13" fillId="11" borderId="1" xfId="1" applyNumberFormat="1" applyFont="1" applyFill="1" applyBorder="1" applyProtection="1">
      <protection locked="0"/>
    </xf>
    <xf numFmtId="3" fontId="12" fillId="11" borderId="25" xfId="0" applyNumberFormat="1" applyFont="1" applyFill="1" applyBorder="1" applyProtection="1">
      <protection locked="0"/>
    </xf>
    <xf numFmtId="0" fontId="12" fillId="2" borderId="2" xfId="0" applyFont="1" applyFill="1" applyBorder="1" applyAlignment="1" applyProtection="1">
      <alignment vertical="center"/>
      <protection locked="0"/>
    </xf>
    <xf numFmtId="0" fontId="12" fillId="0" borderId="2" xfId="0" applyFont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2" fillId="0" borderId="14" xfId="0" applyNumberFormat="1" applyFont="1" applyBorder="1" applyProtection="1">
      <protection locked="0"/>
    </xf>
    <xf numFmtId="3" fontId="12" fillId="2" borderId="2" xfId="0" applyNumberFormat="1" applyFont="1" applyFill="1" applyBorder="1" applyProtection="1">
      <protection locked="0"/>
    </xf>
    <xf numFmtId="166" fontId="13" fillId="2" borderId="2" xfId="1" applyNumberFormat="1" applyFont="1" applyFill="1" applyBorder="1" applyProtection="1">
      <protection locked="0"/>
    </xf>
    <xf numFmtId="3" fontId="12" fillId="2" borderId="38" xfId="0" applyNumberFormat="1" applyFont="1" applyFill="1" applyBorder="1" applyProtection="1">
      <protection locked="0"/>
    </xf>
    <xf numFmtId="0" fontId="12" fillId="11" borderId="27" xfId="0" applyFont="1" applyFill="1" applyBorder="1" applyProtection="1">
      <protection locked="0"/>
    </xf>
    <xf numFmtId="3" fontId="12" fillId="11" borderId="27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horizontal="left" vertical="center"/>
      <protection locked="0"/>
    </xf>
    <xf numFmtId="0" fontId="12" fillId="11" borderId="20" xfId="0" applyFont="1" applyFill="1" applyBorder="1" applyProtection="1">
      <protection locked="0"/>
    </xf>
    <xf numFmtId="3" fontId="12" fillId="11" borderId="21" xfId="0" applyNumberFormat="1" applyFont="1" applyFill="1" applyBorder="1" applyProtection="1">
      <protection locked="0"/>
    </xf>
    <xf numFmtId="3" fontId="12" fillId="11" borderId="20" xfId="0" applyNumberFormat="1" applyFont="1" applyFill="1" applyBorder="1" applyProtection="1">
      <protection locked="0"/>
    </xf>
    <xf numFmtId="3" fontId="12" fillId="11" borderId="37" xfId="0" applyNumberFormat="1" applyFont="1" applyFill="1" applyBorder="1" applyProtection="1">
      <protection locked="0"/>
    </xf>
    <xf numFmtId="166" fontId="13" fillId="11" borderId="20" xfId="1" applyNumberFormat="1" applyFont="1" applyFill="1" applyBorder="1" applyProtection="1">
      <protection locked="0"/>
    </xf>
    <xf numFmtId="3" fontId="12" fillId="11" borderId="22" xfId="0" applyNumberFormat="1" applyFont="1" applyFill="1" applyBorder="1" applyProtection="1">
      <protection locked="0"/>
    </xf>
    <xf numFmtId="49" fontId="12" fillId="2" borderId="17" xfId="0" applyNumberFormat="1" applyFont="1" applyFill="1" applyBorder="1" applyAlignment="1" applyProtection="1">
      <alignment vertical="center"/>
      <protection locked="0"/>
    </xf>
    <xf numFmtId="49" fontId="12" fillId="2" borderId="27" xfId="0" applyNumberFormat="1" applyFont="1" applyFill="1" applyBorder="1" applyAlignment="1" applyProtection="1">
      <alignment vertical="center"/>
      <protection locked="0"/>
    </xf>
    <xf numFmtId="0" fontId="12" fillId="11" borderId="28" xfId="0" applyFont="1" applyFill="1" applyBorder="1" applyProtection="1">
      <protection locked="0"/>
    </xf>
    <xf numFmtId="0" fontId="12" fillId="11" borderId="35" xfId="0" applyFont="1" applyFill="1" applyBorder="1" applyAlignment="1" applyProtection="1">
      <alignment horizontal="left" vertical="center"/>
      <protection locked="0"/>
    </xf>
    <xf numFmtId="0" fontId="12" fillId="11" borderId="5" xfId="0" applyFont="1" applyFill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11" borderId="28" xfId="0" applyFont="1" applyFill="1" applyBorder="1" applyAlignment="1" applyProtection="1">
      <alignment horizontal="left" vertical="center"/>
      <protection locked="0"/>
    </xf>
    <xf numFmtId="3" fontId="12" fillId="11" borderId="30" xfId="0" applyNumberFormat="1" applyFont="1" applyFill="1" applyBorder="1" applyProtection="1">
      <protection locked="0"/>
    </xf>
    <xf numFmtId="3" fontId="14" fillId="12" borderId="4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Protection="1">
      <protection locked="0"/>
    </xf>
    <xf numFmtId="0" fontId="12" fillId="2" borderId="1" xfId="0" applyFont="1" applyFill="1" applyBorder="1" applyProtection="1">
      <protection locked="0"/>
    </xf>
    <xf numFmtId="0" fontId="14" fillId="8" borderId="1" xfId="0" applyFont="1" applyFill="1" applyBorder="1" applyProtection="1">
      <protection locked="0"/>
    </xf>
    <xf numFmtId="3" fontId="14" fillId="8" borderId="1" xfId="0" applyNumberFormat="1" applyFont="1" applyFill="1" applyBorder="1" applyProtection="1">
      <protection locked="0"/>
    </xf>
    <xf numFmtId="165" fontId="13" fillId="2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3" fontId="15" fillId="8" borderId="1" xfId="0" applyNumberFormat="1" applyFont="1" applyFill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3" fontId="14" fillId="2" borderId="0" xfId="0" applyNumberFormat="1" applyFont="1" applyFill="1" applyProtection="1">
      <protection locked="0"/>
    </xf>
    <xf numFmtId="165" fontId="15" fillId="2" borderId="0" xfId="1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3" fontId="12" fillId="2" borderId="7" xfId="0" applyNumberFormat="1" applyFont="1" applyFill="1" applyBorder="1" applyProtection="1">
      <protection locked="0"/>
    </xf>
    <xf numFmtId="3" fontId="12" fillId="2" borderId="28" xfId="0" applyNumberFormat="1" applyFont="1" applyFill="1" applyBorder="1" applyProtection="1">
      <protection locked="0"/>
    </xf>
    <xf numFmtId="0" fontId="12" fillId="0" borderId="17" xfId="0" applyFont="1" applyFill="1" applyBorder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4" fillId="2" borderId="0" xfId="0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4" applyFont="1" applyFill="1" applyProtection="1">
      <protection locked="0"/>
    </xf>
    <xf numFmtId="0" fontId="17" fillId="2" borderId="0" xfId="4" applyFill="1" applyProtection="1">
      <protection locked="0"/>
    </xf>
    <xf numFmtId="0" fontId="2" fillId="2" borderId="0" xfId="4" applyFont="1" applyFill="1" applyProtection="1">
      <protection locked="0"/>
    </xf>
    <xf numFmtId="6" fontId="17" fillId="2" borderId="0" xfId="4" applyNumberFormat="1" applyFill="1" applyProtection="1">
      <protection locked="0"/>
    </xf>
    <xf numFmtId="6" fontId="4" fillId="0" borderId="0" xfId="4" applyNumberFormat="1" applyFont="1" applyFill="1" applyProtection="1">
      <protection locked="0"/>
    </xf>
    <xf numFmtId="6" fontId="18" fillId="0" borderId="0" xfId="4" applyNumberFormat="1" applyFont="1" applyFill="1" applyProtection="1"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4" fillId="12" borderId="16" xfId="0" applyFont="1" applyFill="1" applyBorder="1" applyAlignment="1" applyProtection="1">
      <alignment horizontal="right" vertical="center"/>
      <protection locked="0"/>
    </xf>
    <xf numFmtId="0" fontId="14" fillId="12" borderId="10" xfId="0" applyFont="1" applyFill="1" applyBorder="1" applyAlignment="1" applyProtection="1">
      <alignment horizontal="right" vertical="center"/>
      <protection locked="0"/>
    </xf>
    <xf numFmtId="0" fontId="14" fillId="12" borderId="7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center" vertical="center" wrapText="1"/>
      <protection locked="0"/>
    </xf>
    <xf numFmtId="0" fontId="12" fillId="2" borderId="26" xfId="0" applyFont="1" applyFill="1" applyBorder="1" applyAlignment="1" applyProtection="1">
      <alignment horizontal="center" vertical="center" wrapText="1"/>
      <protection locked="0"/>
    </xf>
    <xf numFmtId="0" fontId="12" fillId="2" borderId="34" xfId="0" applyFont="1" applyFill="1" applyBorder="1" applyAlignment="1" applyProtection="1">
      <alignment horizontal="center" vertical="center" wrapText="1"/>
      <protection locked="0"/>
    </xf>
    <xf numFmtId="0" fontId="12" fillId="2" borderId="32" xfId="0" applyFont="1" applyFill="1" applyBorder="1" applyAlignment="1" applyProtection="1">
      <alignment horizontal="center" vertical="center" wrapText="1"/>
      <protection locked="0"/>
    </xf>
    <xf numFmtId="0" fontId="12" fillId="2" borderId="33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/>
      <protection locked="0"/>
    </xf>
    <xf numFmtId="0" fontId="12" fillId="2" borderId="34" xfId="0" applyFont="1" applyFill="1" applyBorder="1" applyAlignment="1" applyProtection="1">
      <alignment horizontal="left" vertical="center" wrapText="1"/>
      <protection locked="0"/>
    </xf>
    <xf numFmtId="0" fontId="12" fillId="2" borderId="33" xfId="0" applyFont="1" applyFill="1" applyBorder="1" applyAlignment="1" applyProtection="1">
      <alignment horizontal="left" vertical="center" wrapText="1"/>
      <protection locked="0"/>
    </xf>
    <xf numFmtId="0" fontId="1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 vertical="center" wrapText="1"/>
      <protection locked="0"/>
    </xf>
    <xf numFmtId="0" fontId="12" fillId="2" borderId="39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40" xfId="0" applyFont="1" applyFill="1" applyBorder="1" applyAlignment="1" applyProtection="1">
      <alignment horizontal="center" vertical="center" wrapText="1"/>
      <protection locked="0"/>
    </xf>
    <xf numFmtId="0" fontId="14" fillId="12" borderId="14" xfId="0" applyFont="1" applyFill="1" applyBorder="1" applyAlignment="1" applyProtection="1">
      <alignment horizontal="right" vertical="center"/>
      <protection locked="0"/>
    </xf>
    <xf numFmtId="0" fontId="14" fillId="12" borderId="11" xfId="0" applyFont="1" applyFill="1" applyBorder="1" applyAlignment="1" applyProtection="1">
      <alignment horizontal="right" vertical="center"/>
      <protection locked="0"/>
    </xf>
    <xf numFmtId="0" fontId="14" fillId="12" borderId="6" xfId="0" applyFont="1" applyFill="1" applyBorder="1" applyAlignment="1" applyProtection="1">
      <alignment horizontal="right"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12" fillId="2" borderId="3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wrapText="1"/>
      <protection locked="0"/>
    </xf>
    <xf numFmtId="0" fontId="12" fillId="2" borderId="3" xfId="0" applyFont="1" applyFill="1" applyBorder="1" applyAlignment="1" applyProtection="1">
      <alignment wrapText="1"/>
      <protection locked="0"/>
    </xf>
    <xf numFmtId="0" fontId="12" fillId="2" borderId="4" xfId="0" applyFont="1" applyFill="1" applyBorder="1" applyAlignment="1" applyProtection="1">
      <alignment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6" fillId="12" borderId="12" xfId="0" applyFont="1" applyFill="1" applyBorder="1" applyAlignment="1" applyProtection="1">
      <alignment horizontal="center" vertical="center" wrapText="1"/>
      <protection locked="0"/>
    </xf>
    <xf numFmtId="0" fontId="6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center" vertical="center" wrapText="1"/>
      <protection locked="0"/>
    </xf>
    <xf numFmtId="0" fontId="1" fillId="12" borderId="9" xfId="0" applyFont="1" applyFill="1" applyBorder="1" applyAlignment="1" applyProtection="1">
      <alignment horizontal="center" vertical="center" wrapText="1"/>
      <protection locked="0"/>
    </xf>
    <xf numFmtId="0" fontId="1" fillId="12" borderId="5" xfId="0" applyFont="1" applyFill="1" applyBorder="1" applyAlignment="1" applyProtection="1">
      <alignment horizontal="center" vertical="center" wrapText="1"/>
      <protection locked="0"/>
    </xf>
  </cellXfs>
  <cellStyles count="5">
    <cellStyle name="Ezres" xfId="1" builtinId="3"/>
    <cellStyle name="Ezres 2" xfId="3" xr:uid="{48D9A00C-5943-419C-A267-B5CFC242FF5D}"/>
    <cellStyle name="Normál" xfId="0" builtinId="0"/>
    <cellStyle name="Normál 2" xfId="2" xr:uid="{8C08D470-2CE9-4757-AD79-253594D836D1}"/>
    <cellStyle name="Normál 3" xfId="4" xr:uid="{DC4B36B5-EF72-4415-AF42-3DA59A9607A6}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381" t="s">
        <v>82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3" spans="1:11" x14ac:dyDescent="0.2">
      <c r="D3" s="5"/>
      <c r="E3" s="3"/>
    </row>
    <row r="4" spans="1:11" s="49" customFormat="1" ht="18.75" customHeight="1" x14ac:dyDescent="0.2">
      <c r="A4" s="347" t="s">
        <v>19</v>
      </c>
      <c r="B4" s="347" t="s">
        <v>0</v>
      </c>
      <c r="C4" s="347" t="s">
        <v>44</v>
      </c>
      <c r="D4" s="347" t="s">
        <v>21</v>
      </c>
      <c r="E4" s="389" t="s">
        <v>105</v>
      </c>
      <c r="F4" s="390"/>
      <c r="G4" s="390"/>
      <c r="H4" s="391"/>
      <c r="I4" s="347" t="s">
        <v>106</v>
      </c>
      <c r="J4" s="393" t="s">
        <v>107</v>
      </c>
      <c r="K4" s="392" t="s">
        <v>84</v>
      </c>
    </row>
    <row r="5" spans="1:11" s="49" customFormat="1" ht="27" customHeight="1" x14ac:dyDescent="0.2">
      <c r="A5" s="348"/>
      <c r="B5" s="348"/>
      <c r="C5" s="348"/>
      <c r="D5" s="348"/>
      <c r="E5" s="47" t="s">
        <v>43</v>
      </c>
      <c r="F5" s="48" t="s">
        <v>83</v>
      </c>
      <c r="G5" s="48" t="s">
        <v>83</v>
      </c>
      <c r="H5" s="48" t="s">
        <v>83</v>
      </c>
      <c r="I5" s="348"/>
      <c r="J5" s="393"/>
      <c r="K5" s="392"/>
    </row>
    <row r="6" spans="1:11" x14ac:dyDescent="0.2">
      <c r="A6" s="351" t="s">
        <v>38</v>
      </c>
      <c r="B6" s="352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351"/>
      <c r="B7" s="352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351"/>
      <c r="B8" s="352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351"/>
      <c r="B9" s="353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351"/>
      <c r="B10" s="354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355" t="s">
        <v>50</v>
      </c>
      <c r="B12" s="358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380"/>
      <c r="B13" s="360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355" t="s">
        <v>46</v>
      </c>
      <c r="B15" s="357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356"/>
      <c r="B16" s="357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356"/>
      <c r="B17" s="357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356"/>
      <c r="B18" s="357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356"/>
      <c r="B19" s="357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386" t="s">
        <v>47</v>
      </c>
      <c r="B20" s="358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387"/>
      <c r="B21" s="359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387"/>
      <c r="B22" s="360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388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383" t="s">
        <v>85</v>
      </c>
      <c r="B27" s="384"/>
      <c r="C27" s="385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355" t="s">
        <v>18</v>
      </c>
      <c r="B28" s="362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356"/>
      <c r="B29" s="363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356"/>
      <c r="B30" s="363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356"/>
      <c r="B31" s="363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356"/>
      <c r="B32" s="364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356"/>
      <c r="B33" s="358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356"/>
      <c r="B34" s="361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356"/>
      <c r="B35" s="361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355" t="s">
        <v>20</v>
      </c>
      <c r="B36" s="349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394"/>
      <c r="B37" s="350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355" t="s">
        <v>24</v>
      </c>
      <c r="B38" s="358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380"/>
      <c r="B39" s="360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355" t="s">
        <v>30</v>
      </c>
      <c r="B40" s="358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380"/>
      <c r="B41" s="360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355" t="s">
        <v>48</v>
      </c>
      <c r="B42" s="349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356"/>
      <c r="B43" s="350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356"/>
      <c r="B44" s="350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356"/>
      <c r="B45" s="350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356"/>
      <c r="B46" s="350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356"/>
      <c r="B47" s="350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356"/>
      <c r="B48" s="350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356"/>
      <c r="B49" s="350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356"/>
      <c r="B50" s="350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356"/>
      <c r="B51" s="350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356"/>
      <c r="B52" s="350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356"/>
      <c r="B53" s="350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351" t="s">
        <v>49</v>
      </c>
      <c r="B54" s="366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351"/>
      <c r="B55" s="366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351"/>
      <c r="B56" s="366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351"/>
      <c r="B57" s="366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351"/>
      <c r="B58" s="366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351"/>
      <c r="B59" s="366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351"/>
      <c r="B60" s="366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351"/>
      <c r="B61" s="366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351"/>
      <c r="B62" s="366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351"/>
      <c r="B63" s="366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351"/>
      <c r="B64" s="366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351"/>
      <c r="B65" s="366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351"/>
      <c r="B66" s="366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351"/>
      <c r="B67" s="366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351"/>
      <c r="B68" s="366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351"/>
      <c r="B69" s="366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351"/>
      <c r="B70" s="366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367" t="s">
        <v>86</v>
      </c>
      <c r="B71" s="368"/>
      <c r="C71" s="369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3">
        <v>43555</v>
      </c>
      <c r="J76"/>
      <c r="K76" s="55"/>
    </row>
    <row r="77" spans="1:11" x14ac:dyDescent="0.2">
      <c r="A77" s="372" t="s">
        <v>101</v>
      </c>
      <c r="B77" s="373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374"/>
      <c r="B78" s="373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374"/>
      <c r="B79" s="373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374"/>
      <c r="B80" s="373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374"/>
      <c r="B81" s="373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374"/>
      <c r="B82" s="373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374"/>
      <c r="B83" s="373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374"/>
      <c r="B84" s="373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374"/>
      <c r="B85" s="373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374"/>
      <c r="B86" s="373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374"/>
      <c r="B87" s="373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374"/>
      <c r="B88" s="373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374"/>
      <c r="B89" s="373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374"/>
      <c r="B90" s="373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374"/>
      <c r="B91" s="373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374"/>
      <c r="B92" s="373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374"/>
      <c r="B93" s="373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374"/>
      <c r="B94" s="373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374"/>
      <c r="B95" s="373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374"/>
      <c r="B96" s="373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374"/>
      <c r="B97" s="373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374"/>
      <c r="B98" s="373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374"/>
      <c r="B99" s="373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374"/>
      <c r="B100" s="373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374"/>
      <c r="B101" s="373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374"/>
      <c r="B102" s="373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374"/>
      <c r="B103" s="373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374"/>
      <c r="B104" s="373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374"/>
      <c r="B105" s="373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374"/>
      <c r="B106" s="373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374"/>
      <c r="B107" s="373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374"/>
      <c r="B108" s="373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374"/>
      <c r="B109" s="373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374"/>
      <c r="B110" s="373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374"/>
      <c r="B111" s="373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374"/>
      <c r="B112" s="373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374"/>
      <c r="B113" s="373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374"/>
      <c r="B114" s="373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374"/>
      <c r="B115" s="373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374"/>
      <c r="B116" s="373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370" t="s">
        <v>52</v>
      </c>
      <c r="B121" s="370"/>
      <c r="C121" s="370"/>
      <c r="D121" s="370"/>
      <c r="E121" s="370"/>
      <c r="F121" s="370"/>
      <c r="G121" s="11"/>
      <c r="H121" s="11"/>
      <c r="J121" s="58"/>
    </row>
    <row r="122" spans="1:10" s="12" customFormat="1" x14ac:dyDescent="0.2">
      <c r="A122" s="371"/>
      <c r="B122" s="371"/>
      <c r="C122" s="371"/>
      <c r="D122" s="371"/>
      <c r="E122" s="371"/>
      <c r="F122" s="371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370" t="s">
        <v>56</v>
      </c>
      <c r="B127" s="370"/>
      <c r="C127" s="370"/>
      <c r="D127" s="370"/>
      <c r="E127" s="17"/>
      <c r="F127" s="15" t="e">
        <f>SUM(#REF!)</f>
        <v>#REF!</v>
      </c>
      <c r="J127" s="58"/>
    </row>
    <row r="128" spans="1:10" s="12" customFormat="1" x14ac:dyDescent="0.2">
      <c r="A128" s="370" t="s">
        <v>57</v>
      </c>
      <c r="B128" s="370"/>
      <c r="C128" s="370"/>
      <c r="D128" s="370"/>
      <c r="E128" s="17"/>
      <c r="F128" s="15">
        <v>0</v>
      </c>
      <c r="J128" s="58"/>
    </row>
    <row r="129" spans="1:10" s="12" customFormat="1" x14ac:dyDescent="0.2">
      <c r="A129" s="370" t="s">
        <v>58</v>
      </c>
      <c r="B129" s="370"/>
      <c r="C129" s="370"/>
      <c r="D129" s="370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370" t="s">
        <v>60</v>
      </c>
      <c r="B131" s="370"/>
      <c r="C131" s="370"/>
      <c r="D131" s="370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365" t="s">
        <v>62</v>
      </c>
      <c r="B133" s="365"/>
      <c r="C133" s="365"/>
      <c r="D133" s="365"/>
      <c r="E133" s="18"/>
      <c r="F133" s="19" t="e">
        <f>SUM(#REF!,#REF!)</f>
        <v>#REF!</v>
      </c>
      <c r="J133" s="58"/>
    </row>
    <row r="134" spans="1:10" s="12" customFormat="1" x14ac:dyDescent="0.2">
      <c r="A134" s="375" t="s">
        <v>63</v>
      </c>
      <c r="B134" s="375"/>
      <c r="C134" s="375"/>
      <c r="D134" s="375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371"/>
      <c r="B140" s="371"/>
      <c r="C140" s="371"/>
      <c r="D140" s="371"/>
      <c r="E140" s="371"/>
      <c r="F140" s="371"/>
      <c r="J140" s="58"/>
    </row>
    <row r="141" spans="1:10" s="12" customFormat="1" x14ac:dyDescent="0.2">
      <c r="A141" s="371"/>
      <c r="B141" s="371"/>
      <c r="C141" s="371"/>
      <c r="D141" s="371"/>
      <c r="E141" s="371"/>
      <c r="F141" s="371"/>
      <c r="J141" s="58"/>
    </row>
    <row r="142" spans="1:10" s="12" customFormat="1" x14ac:dyDescent="0.2">
      <c r="A142" s="371"/>
      <c r="B142" s="371"/>
      <c r="C142" s="371"/>
      <c r="D142" s="371"/>
      <c r="E142" s="371"/>
      <c r="F142" s="371"/>
      <c r="J142" s="58"/>
    </row>
    <row r="143" spans="1:10" s="12" customFormat="1" x14ac:dyDescent="0.2">
      <c r="A143" s="370" t="s">
        <v>64</v>
      </c>
      <c r="B143" s="370"/>
      <c r="C143" s="370"/>
      <c r="D143" s="370"/>
      <c r="E143" s="370"/>
      <c r="F143" s="370"/>
      <c r="J143" s="58"/>
    </row>
    <row r="144" spans="1:10" s="12" customFormat="1" x14ac:dyDescent="0.2">
      <c r="A144" s="371"/>
      <c r="B144" s="371"/>
      <c r="C144" s="371"/>
      <c r="D144" s="371"/>
      <c r="E144" s="371"/>
      <c r="F144" s="371"/>
      <c r="J144" s="58"/>
    </row>
    <row r="145" spans="1:10" s="12" customFormat="1" x14ac:dyDescent="0.2">
      <c r="A145" s="370" t="s">
        <v>65</v>
      </c>
      <c r="B145" s="370"/>
      <c r="C145" s="370"/>
      <c r="D145" s="370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370" t="s">
        <v>66</v>
      </c>
      <c r="B147" s="370"/>
      <c r="C147" s="370"/>
      <c r="D147" s="370"/>
      <c r="E147" s="17"/>
      <c r="F147" s="15" t="e">
        <f>SUM(#REF!,#REF!,#REF!,#REF!)</f>
        <v>#REF!</v>
      </c>
      <c r="J147" s="58"/>
    </row>
    <row r="148" spans="1:10" s="12" customFormat="1" x14ac:dyDescent="0.2">
      <c r="A148" s="370" t="s">
        <v>67</v>
      </c>
      <c r="B148" s="370"/>
      <c r="C148" s="370"/>
      <c r="D148" s="370"/>
      <c r="E148" s="17"/>
      <c r="F148" s="15">
        <v>0</v>
      </c>
      <c r="J148" s="58"/>
    </row>
    <row r="149" spans="1:10" s="12" customFormat="1" x14ac:dyDescent="0.2">
      <c r="A149" s="370" t="s">
        <v>68</v>
      </c>
      <c r="B149" s="370"/>
      <c r="C149" s="370"/>
      <c r="D149" s="370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375" t="s">
        <v>63</v>
      </c>
      <c r="B154" s="375"/>
      <c r="C154" s="375"/>
      <c r="D154" s="375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370" t="s">
        <v>70</v>
      </c>
      <c r="B158" s="370"/>
      <c r="C158" s="370"/>
      <c r="D158" s="370"/>
      <c r="E158" s="370"/>
      <c r="F158" s="370"/>
      <c r="J158" s="58"/>
    </row>
    <row r="159" spans="1:10" s="12" customFormat="1" x14ac:dyDescent="0.2">
      <c r="A159" s="371"/>
      <c r="B159" s="371"/>
      <c r="C159" s="371"/>
      <c r="D159" s="371"/>
      <c r="E159" s="371"/>
      <c r="F159" s="371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370" t="s">
        <v>56</v>
      </c>
      <c r="B164" s="370"/>
      <c r="C164" s="370"/>
      <c r="D164" s="370"/>
      <c r="E164" s="17"/>
      <c r="F164" s="15">
        <v>0</v>
      </c>
      <c r="J164" s="58"/>
    </row>
    <row r="165" spans="1:10" s="12" customFormat="1" x14ac:dyDescent="0.2">
      <c r="A165" s="370" t="s">
        <v>57</v>
      </c>
      <c r="B165" s="370"/>
      <c r="C165" s="370"/>
      <c r="D165" s="370"/>
      <c r="E165" s="17"/>
      <c r="F165" s="15">
        <v>0</v>
      </c>
      <c r="J165" s="58"/>
    </row>
    <row r="166" spans="1:10" s="12" customFormat="1" x14ac:dyDescent="0.2">
      <c r="A166" s="370" t="s">
        <v>58</v>
      </c>
      <c r="B166" s="370"/>
      <c r="C166" s="370"/>
      <c r="D166" s="370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370" t="s">
        <v>60</v>
      </c>
      <c r="B168" s="370"/>
      <c r="C168" s="370"/>
      <c r="D168" s="370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365" t="s">
        <v>62</v>
      </c>
      <c r="B170" s="365"/>
      <c r="C170" s="365"/>
      <c r="D170" s="365"/>
      <c r="E170" s="18"/>
      <c r="F170" s="19">
        <v>0</v>
      </c>
      <c r="J170" s="58"/>
    </row>
    <row r="171" spans="1:10" s="12" customFormat="1" x14ac:dyDescent="0.2">
      <c r="A171" s="375" t="s">
        <v>63</v>
      </c>
      <c r="B171" s="375"/>
      <c r="C171" s="375"/>
      <c r="D171" s="375"/>
      <c r="E171" s="17"/>
      <c r="F171" s="15">
        <f>SUM(F161:F170)</f>
        <v>0</v>
      </c>
      <c r="J171" s="58"/>
    </row>
    <row r="172" spans="1:10" s="12" customFormat="1" x14ac:dyDescent="0.2">
      <c r="A172" s="371"/>
      <c r="B172" s="371"/>
      <c r="C172" s="371"/>
      <c r="D172" s="371"/>
      <c r="E172" s="371"/>
      <c r="F172" s="371"/>
      <c r="J172" s="58"/>
    </row>
    <row r="173" spans="1:10" s="12" customFormat="1" x14ac:dyDescent="0.2">
      <c r="A173" s="371"/>
      <c r="B173" s="371"/>
      <c r="C173" s="371"/>
      <c r="D173" s="371"/>
      <c r="E173" s="371"/>
      <c r="F173" s="371"/>
      <c r="J173" s="58"/>
    </row>
    <row r="174" spans="1:10" s="12" customFormat="1" x14ac:dyDescent="0.2">
      <c r="A174" s="371"/>
      <c r="B174" s="371"/>
      <c r="C174" s="371"/>
      <c r="D174" s="371"/>
      <c r="E174" s="371"/>
      <c r="F174" s="371"/>
      <c r="J174" s="58"/>
    </row>
    <row r="175" spans="1:10" s="12" customFormat="1" x14ac:dyDescent="0.2">
      <c r="A175" s="370" t="s">
        <v>71</v>
      </c>
      <c r="B175" s="370"/>
      <c r="C175" s="370"/>
      <c r="D175" s="370"/>
      <c r="E175" s="370"/>
      <c r="F175" s="370"/>
      <c r="J175" s="58"/>
    </row>
    <row r="176" spans="1:10" s="12" customFormat="1" x14ac:dyDescent="0.2">
      <c r="A176" s="371"/>
      <c r="B176" s="371"/>
      <c r="C176" s="371"/>
      <c r="D176" s="371"/>
      <c r="E176" s="371"/>
      <c r="F176" s="371"/>
      <c r="J176" s="58"/>
    </row>
    <row r="177" spans="1:10" s="12" customFormat="1" x14ac:dyDescent="0.2">
      <c r="A177" s="370" t="s">
        <v>65</v>
      </c>
      <c r="B177" s="370"/>
      <c r="C177" s="370"/>
      <c r="D177" s="370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370" t="s">
        <v>66</v>
      </c>
      <c r="B179" s="370"/>
      <c r="C179" s="370"/>
      <c r="D179" s="370"/>
      <c r="E179" s="17"/>
      <c r="F179" s="15">
        <f>SUM(G54:G55)</f>
        <v>0</v>
      </c>
      <c r="J179" s="58"/>
    </row>
    <row r="180" spans="1:10" s="12" customFormat="1" x14ac:dyDescent="0.2">
      <c r="A180" s="370" t="s">
        <v>67</v>
      </c>
      <c r="B180" s="370"/>
      <c r="C180" s="370"/>
      <c r="D180" s="370"/>
      <c r="E180" s="17"/>
      <c r="F180" s="15">
        <f>SUM(G46)</f>
        <v>0</v>
      </c>
      <c r="J180" s="58"/>
    </row>
    <row r="181" spans="1:10" s="12" customFormat="1" x14ac:dyDescent="0.2">
      <c r="A181" s="370" t="s">
        <v>68</v>
      </c>
      <c r="B181" s="370"/>
      <c r="C181" s="370"/>
      <c r="D181" s="370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375" t="s">
        <v>63</v>
      </c>
      <c r="B185" s="375"/>
      <c r="C185" s="375"/>
      <c r="D185" s="375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377" t="s">
        <v>74</v>
      </c>
      <c r="B191" s="377"/>
      <c r="C191" s="377"/>
      <c r="D191" s="377"/>
      <c r="E191" s="377"/>
      <c r="F191" s="377"/>
      <c r="J191" s="58"/>
    </row>
    <row r="192" spans="1:10" s="12" customFormat="1" x14ac:dyDescent="0.2">
      <c r="A192" s="376"/>
      <c r="B192" s="376"/>
      <c r="C192" s="376"/>
      <c r="D192" s="376"/>
      <c r="E192" s="376"/>
      <c r="F192" s="376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377" t="s">
        <v>56</v>
      </c>
      <c r="B197" s="377"/>
      <c r="C197" s="377"/>
      <c r="D197" s="377"/>
      <c r="E197" s="33"/>
      <c r="F197" s="31" t="e">
        <f t="shared" si="47"/>
        <v>#REF!</v>
      </c>
      <c r="J197" s="58"/>
    </row>
    <row r="198" spans="1:10" s="12" customFormat="1" x14ac:dyDescent="0.2">
      <c r="A198" s="377" t="s">
        <v>57</v>
      </c>
      <c r="B198" s="377"/>
      <c r="C198" s="377"/>
      <c r="D198" s="377"/>
      <c r="E198" s="33"/>
      <c r="F198" s="31">
        <f t="shared" si="47"/>
        <v>0</v>
      </c>
      <c r="J198" s="58"/>
    </row>
    <row r="199" spans="1:10" s="12" customFormat="1" x14ac:dyDescent="0.2">
      <c r="A199" s="377" t="s">
        <v>58</v>
      </c>
      <c r="B199" s="377"/>
      <c r="C199" s="377"/>
      <c r="D199" s="377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377" t="s">
        <v>60</v>
      </c>
      <c r="B201" s="377"/>
      <c r="C201" s="377"/>
      <c r="D201" s="377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378" t="s">
        <v>62</v>
      </c>
      <c r="B203" s="378"/>
      <c r="C203" s="378"/>
      <c r="D203" s="378"/>
      <c r="E203" s="34"/>
      <c r="F203" s="35" t="e">
        <f t="shared" si="47"/>
        <v>#REF!</v>
      </c>
      <c r="J203" s="58"/>
    </row>
    <row r="204" spans="1:10" s="12" customFormat="1" x14ac:dyDescent="0.2">
      <c r="A204" s="379" t="s">
        <v>63</v>
      </c>
      <c r="B204" s="379"/>
      <c r="C204" s="379"/>
      <c r="D204" s="379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376"/>
      <c r="B208" s="376"/>
      <c r="C208" s="376"/>
      <c r="D208" s="376"/>
      <c r="E208" s="376"/>
      <c r="F208" s="376"/>
      <c r="J208" s="58"/>
    </row>
    <row r="209" spans="1:10" s="12" customFormat="1" x14ac:dyDescent="0.2">
      <c r="A209" s="376"/>
      <c r="B209" s="376"/>
      <c r="C209" s="376"/>
      <c r="D209" s="376"/>
      <c r="E209" s="376"/>
      <c r="F209" s="376"/>
      <c r="J209" s="58"/>
    </row>
    <row r="210" spans="1:10" s="12" customFormat="1" x14ac:dyDescent="0.2">
      <c r="A210" s="376"/>
      <c r="B210" s="376"/>
      <c r="C210" s="376"/>
      <c r="D210" s="376"/>
      <c r="E210" s="376"/>
      <c r="F210" s="376"/>
      <c r="J210" s="58"/>
    </row>
    <row r="211" spans="1:10" s="12" customFormat="1" x14ac:dyDescent="0.2">
      <c r="A211" s="377" t="s">
        <v>76</v>
      </c>
      <c r="B211" s="377"/>
      <c r="C211" s="377"/>
      <c r="D211" s="377"/>
      <c r="E211" s="377"/>
      <c r="F211" s="377"/>
      <c r="J211" s="58"/>
    </row>
    <row r="212" spans="1:10" s="12" customFormat="1" x14ac:dyDescent="0.2">
      <c r="A212" s="376"/>
      <c r="B212" s="376"/>
      <c r="C212" s="376"/>
      <c r="D212" s="376"/>
      <c r="E212" s="376"/>
      <c r="F212" s="376"/>
      <c r="J212" s="58"/>
    </row>
    <row r="213" spans="1:10" s="12" customFormat="1" x14ac:dyDescent="0.2">
      <c r="A213" s="377" t="s">
        <v>65</v>
      </c>
      <c r="B213" s="377"/>
      <c r="C213" s="377"/>
      <c r="D213" s="377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377" t="s">
        <v>66</v>
      </c>
      <c r="B215" s="377"/>
      <c r="C215" s="377"/>
      <c r="D215" s="377"/>
      <c r="E215" s="33"/>
      <c r="F215" s="31" t="e">
        <f t="shared" si="48"/>
        <v>#REF!</v>
      </c>
      <c r="J215" s="58"/>
    </row>
    <row r="216" spans="1:10" s="12" customFormat="1" x14ac:dyDescent="0.2">
      <c r="A216" s="377" t="s">
        <v>67</v>
      </c>
      <c r="B216" s="377"/>
      <c r="C216" s="377"/>
      <c r="D216" s="377"/>
      <c r="E216" s="33"/>
      <c r="F216" s="31">
        <f t="shared" si="48"/>
        <v>0</v>
      </c>
      <c r="J216" s="58"/>
    </row>
    <row r="217" spans="1:10" s="12" customFormat="1" x14ac:dyDescent="0.2">
      <c r="A217" s="377" t="s">
        <v>68</v>
      </c>
      <c r="B217" s="377"/>
      <c r="C217" s="377"/>
      <c r="D217" s="377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379" t="s">
        <v>63</v>
      </c>
      <c r="B221" s="379"/>
      <c r="C221" s="379"/>
      <c r="D221" s="379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  <mergeCell ref="A213:D213"/>
    <mergeCell ref="A215:D215"/>
    <mergeCell ref="A216:D216"/>
    <mergeCell ref="A217:D217"/>
    <mergeCell ref="A221:D221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19" t="s">
        <v>82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10" t="s">
        <v>19</v>
      </c>
      <c r="B4" s="512" t="s">
        <v>0</v>
      </c>
      <c r="C4" s="510" t="s">
        <v>44</v>
      </c>
      <c r="D4" s="510" t="s">
        <v>21</v>
      </c>
      <c r="E4" s="514" t="s">
        <v>142</v>
      </c>
      <c r="F4" s="516" t="s">
        <v>167</v>
      </c>
      <c r="G4" s="517"/>
      <c r="H4" s="517"/>
      <c r="I4" s="518"/>
      <c r="J4" s="514" t="s">
        <v>168</v>
      </c>
      <c r="K4" s="519" t="s">
        <v>169</v>
      </c>
      <c r="L4" s="520" t="s">
        <v>170</v>
      </c>
    </row>
    <row r="5" spans="1:12" ht="41.25" customHeight="1" x14ac:dyDescent="0.2">
      <c r="A5" s="511"/>
      <c r="B5" s="513"/>
      <c r="C5" s="511"/>
      <c r="D5" s="511"/>
      <c r="E5" s="515"/>
      <c r="F5" s="160" t="s">
        <v>43</v>
      </c>
      <c r="G5" s="161" t="s">
        <v>144</v>
      </c>
      <c r="H5" s="161" t="s">
        <v>163</v>
      </c>
      <c r="I5" s="161" t="s">
        <v>171</v>
      </c>
      <c r="J5" s="515"/>
      <c r="K5" s="519"/>
      <c r="L5" s="520"/>
    </row>
    <row r="6" spans="1:12" x14ac:dyDescent="0.2">
      <c r="A6" s="500" t="s">
        <v>38</v>
      </c>
      <c r="B6" s="352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">
      <c r="A7" s="500"/>
      <c r="B7" s="35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500"/>
      <c r="B8" s="352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">
      <c r="A9" s="500"/>
      <c r="B9" s="35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500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501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">
      <c r="A12" s="502"/>
      <c r="B12" s="360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">
      <c r="A13" s="164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">
      <c r="A14" s="16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">
      <c r="A15" s="501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503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503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503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503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504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">
      <c r="A21" s="505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505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505"/>
      <c r="B23" s="358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506"/>
      <c r="B24" s="360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412" t="s">
        <v>132</v>
      </c>
      <c r="B25" s="468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413"/>
      <c r="B26" s="47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414"/>
      <c r="B27" s="163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">
      <c r="A31" s="497" t="s">
        <v>85</v>
      </c>
      <c r="B31" s="498"/>
      <c r="C31" s="499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">
      <c r="A32" s="412" t="s">
        <v>18</v>
      </c>
      <c r="B32" s="362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413"/>
      <c r="B33" s="363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413"/>
      <c r="B34" s="363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413"/>
      <c r="B35" s="363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">
      <c r="A36" s="413"/>
      <c r="B36" s="363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413"/>
      <c r="B37" s="363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">
      <c r="A38" s="413"/>
      <c r="B38" s="363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413"/>
      <c r="B39" s="364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">
      <c r="A40" s="413"/>
      <c r="B40" s="358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413"/>
      <c r="B41" s="361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413"/>
      <c r="B42" s="361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">
      <c r="A43" s="414"/>
      <c r="B43" s="16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55" t="s">
        <v>24</v>
      </c>
      <c r="B44" s="358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80"/>
      <c r="B45" s="360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55" t="s">
        <v>30</v>
      </c>
      <c r="B46" s="358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">
      <c r="A47" s="380"/>
      <c r="B47" s="360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55" t="s">
        <v>138</v>
      </c>
      <c r="B48" s="349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94"/>
      <c r="B49" s="350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">
      <c r="A50" s="355" t="s">
        <v>48</v>
      </c>
      <c r="B50" s="349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56"/>
      <c r="B51" s="350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56"/>
      <c r="B52" s="350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56"/>
      <c r="B53" s="350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56"/>
      <c r="B54" s="350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56"/>
      <c r="B55" s="350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56"/>
      <c r="B56" s="350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56"/>
      <c r="B57" s="350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56"/>
      <c r="B58" s="350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56"/>
      <c r="B59" s="350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56"/>
      <c r="B60" s="350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56"/>
      <c r="B61" s="350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55" t="s">
        <v>49</v>
      </c>
      <c r="B62" s="162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56"/>
      <c r="B63" s="411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">
      <c r="A64" s="356"/>
      <c r="B64" s="411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">
      <c r="A65" s="356"/>
      <c r="B65" s="411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">
      <c r="A66" s="356"/>
      <c r="B66" s="411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56"/>
      <c r="B67" s="411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56"/>
      <c r="B68" s="411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56"/>
      <c r="B69" s="411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56"/>
      <c r="B70" s="411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">
      <c r="A71" s="356"/>
      <c r="B71" s="411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56"/>
      <c r="B72" s="411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">
      <c r="A73" s="356"/>
      <c r="B73" s="411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56"/>
      <c r="B74" s="411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56"/>
      <c r="B75" s="411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56"/>
      <c r="B76" s="411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56"/>
      <c r="B77" s="411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56"/>
      <c r="B78" s="411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56"/>
      <c r="B79" s="411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80"/>
      <c r="B80" s="411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507" t="s">
        <v>127</v>
      </c>
      <c r="B81" s="468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">
      <c r="A82" s="508"/>
      <c r="B82" s="469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">
      <c r="A83" s="508"/>
      <c r="B83" s="469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508"/>
      <c r="B84" s="469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508"/>
      <c r="B85" s="469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508"/>
      <c r="B86" s="469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508"/>
      <c r="B87" s="469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">
      <c r="A88" s="508"/>
      <c r="B88" s="469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508"/>
      <c r="B89" s="469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">
      <c r="A90" s="508"/>
      <c r="B90" s="469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">
      <c r="A91" s="508"/>
      <c r="B91" s="469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">
      <c r="A92" s="508"/>
      <c r="B92" s="469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">
      <c r="A93" s="508"/>
      <c r="B93" s="469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">
      <c r="A94" s="508"/>
      <c r="B94" s="469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">
      <c r="A95" s="508"/>
      <c r="B95" s="469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509"/>
      <c r="B96" s="470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97" t="s">
        <v>86</v>
      </c>
      <c r="B97" s="498"/>
      <c r="C97" s="499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43769</v>
      </c>
      <c r="L102" s="55"/>
    </row>
    <row r="103" spans="1:12" s="85" customFormat="1" ht="33.75" x14ac:dyDescent="0.2">
      <c r="A103" s="406" t="s">
        <v>101</v>
      </c>
      <c r="B103" s="407"/>
      <c r="C103" s="84" t="s">
        <v>44</v>
      </c>
      <c r="D103" s="86" t="s">
        <v>21</v>
      </c>
      <c r="E103" s="86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86" t="s">
        <v>168</v>
      </c>
      <c r="K103" s="106" t="s">
        <v>169</v>
      </c>
    </row>
    <row r="104" spans="1:12" x14ac:dyDescent="0.2">
      <c r="A104" s="408"/>
      <c r="B104" s="373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408"/>
      <c r="B105" s="373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408"/>
      <c r="B106" s="373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408"/>
      <c r="B107" s="373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408"/>
      <c r="B108" s="373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408"/>
      <c r="B109" s="373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408"/>
      <c r="B110" s="373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408"/>
      <c r="B111" s="373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408"/>
      <c r="B112" s="373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408"/>
      <c r="B113" s="373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408"/>
      <c r="B114" s="373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">
      <c r="A115" s="408"/>
      <c r="B115" s="373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">
      <c r="A116" s="408"/>
      <c r="B116" s="373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408"/>
      <c r="B117" s="373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408"/>
      <c r="B118" s="373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408"/>
      <c r="B119" s="373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408"/>
      <c r="B120" s="373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408"/>
      <c r="B121" s="373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408"/>
      <c r="B122" s="373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408"/>
      <c r="B123" s="373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408"/>
      <c r="B124" s="373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408"/>
      <c r="B125" s="373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408"/>
      <c r="B126" s="373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408"/>
      <c r="B127" s="373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408"/>
      <c r="B128" s="373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408"/>
      <c r="B129" s="373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408"/>
      <c r="B130" s="373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408"/>
      <c r="B131" s="373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">
      <c r="A132" s="408"/>
      <c r="B132" s="373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">
      <c r="A133" s="408"/>
      <c r="B133" s="373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">
      <c r="A134" s="408"/>
      <c r="B134" s="373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408"/>
      <c r="B135" s="373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408"/>
      <c r="B136" s="373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408"/>
      <c r="B137" s="373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408"/>
      <c r="B138" s="373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408"/>
      <c r="B139" s="373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408"/>
      <c r="B140" s="373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408"/>
      <c r="B141" s="373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408"/>
      <c r="B142" s="373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408"/>
      <c r="B143" s="373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">
      <c r="A144" s="409"/>
      <c r="B144" s="410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B32:B39"/>
    <mergeCell ref="B40:B42"/>
    <mergeCell ref="A44:A45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101" customWidth="1"/>
    <col min="14" max="14" width="12.42578125" customWidth="1"/>
  </cols>
  <sheetData>
    <row r="1" spans="1:14" x14ac:dyDescent="0.2">
      <c r="A1" s="521" t="s">
        <v>82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</row>
    <row r="2" spans="1:14" x14ac:dyDescent="0.2">
      <c r="F2" s="2"/>
    </row>
    <row r="3" spans="1:14" x14ac:dyDescent="0.2">
      <c r="E3" s="5"/>
      <c r="F3" s="3"/>
      <c r="M3" s="102"/>
    </row>
    <row r="4" spans="1:14" x14ac:dyDescent="0.2">
      <c r="A4" s="523" t="s">
        <v>19</v>
      </c>
      <c r="B4" s="525" t="s">
        <v>0</v>
      </c>
      <c r="C4" s="523" t="s">
        <v>44</v>
      </c>
      <c r="D4" s="523" t="s">
        <v>21</v>
      </c>
      <c r="E4" s="527" t="s">
        <v>142</v>
      </c>
      <c r="F4" s="529" t="s">
        <v>143</v>
      </c>
      <c r="G4" s="530"/>
      <c r="H4" s="530"/>
      <c r="I4" s="530"/>
      <c r="J4" s="530"/>
      <c r="K4" s="531"/>
      <c r="L4" s="527" t="s">
        <v>172</v>
      </c>
      <c r="M4" s="532" t="s">
        <v>169</v>
      </c>
      <c r="N4" s="533" t="s">
        <v>84</v>
      </c>
    </row>
    <row r="5" spans="1:14" ht="41.25" customHeight="1" x14ac:dyDescent="0.2">
      <c r="A5" s="524"/>
      <c r="B5" s="526"/>
      <c r="C5" s="524"/>
      <c r="D5" s="524"/>
      <c r="E5" s="528"/>
      <c r="F5" s="172" t="s">
        <v>43</v>
      </c>
      <c r="G5" s="100" t="s">
        <v>175</v>
      </c>
      <c r="H5" s="100" t="s">
        <v>173</v>
      </c>
      <c r="I5" s="100" t="s">
        <v>176</v>
      </c>
      <c r="J5" s="100" t="s">
        <v>174</v>
      </c>
      <c r="K5" s="100" t="s">
        <v>171</v>
      </c>
      <c r="L5" s="528"/>
      <c r="M5" s="532"/>
      <c r="N5" s="533"/>
    </row>
    <row r="6" spans="1:14" x14ac:dyDescent="0.2">
      <c r="A6" s="500" t="s">
        <v>38</v>
      </c>
      <c r="B6" s="352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103">
        <v>41943</v>
      </c>
      <c r="N6" s="4">
        <f>L6-M6</f>
        <v>2000</v>
      </c>
    </row>
    <row r="7" spans="1:14" x14ac:dyDescent="0.2">
      <c r="A7" s="500"/>
      <c r="B7" s="352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103">
        <v>10800</v>
      </c>
      <c r="N7" s="4">
        <f t="shared" ref="N7:N30" si="1">L7-M7</f>
        <v>0</v>
      </c>
    </row>
    <row r="8" spans="1:14" x14ac:dyDescent="0.2">
      <c r="A8" s="500"/>
      <c r="B8" s="352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103">
        <v>1390</v>
      </c>
      <c r="N8" s="4">
        <f t="shared" si="1"/>
        <v>167</v>
      </c>
    </row>
    <row r="9" spans="1:14" x14ac:dyDescent="0.2">
      <c r="A9" s="500"/>
      <c r="B9" s="353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32">
        <v>4814000</v>
      </c>
      <c r="N9" s="120">
        <f t="shared" si="1"/>
        <v>0</v>
      </c>
    </row>
    <row r="10" spans="1:14" x14ac:dyDescent="0.2">
      <c r="A10" s="500"/>
      <c r="B10" s="354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103">
        <v>10810958</v>
      </c>
      <c r="N10" s="4">
        <f t="shared" si="1"/>
        <v>0</v>
      </c>
    </row>
    <row r="11" spans="1:14" x14ac:dyDescent="0.2">
      <c r="A11" s="501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103">
        <v>5650402</v>
      </c>
      <c r="N11" s="4">
        <f t="shared" si="1"/>
        <v>1354861</v>
      </c>
    </row>
    <row r="12" spans="1:14" x14ac:dyDescent="0.2">
      <c r="A12" s="502"/>
      <c r="B12" s="360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103">
        <v>4230770</v>
      </c>
      <c r="N12" s="4">
        <f t="shared" si="1"/>
        <v>269230</v>
      </c>
    </row>
    <row r="13" spans="1:14" x14ac:dyDescent="0.2">
      <c r="A13" s="17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103">
        <v>15886125</v>
      </c>
      <c r="N13" s="4">
        <f t="shared" si="1"/>
        <v>3860375</v>
      </c>
    </row>
    <row r="14" spans="1:14" x14ac:dyDescent="0.2">
      <c r="A14" s="17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103">
        <v>13162837</v>
      </c>
      <c r="N14" s="4">
        <f>L14-M14</f>
        <v>3096113</v>
      </c>
    </row>
    <row r="15" spans="1:14" x14ac:dyDescent="0.2">
      <c r="A15" s="501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103">
        <v>0</v>
      </c>
      <c r="N15" s="4">
        <f t="shared" si="1"/>
        <v>0</v>
      </c>
    </row>
    <row r="16" spans="1:14" x14ac:dyDescent="0.2">
      <c r="A16" s="503"/>
      <c r="B16" s="357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103">
        <v>0</v>
      </c>
      <c r="N16" s="4">
        <f t="shared" si="1"/>
        <v>0</v>
      </c>
    </row>
    <row r="17" spans="1:15" x14ac:dyDescent="0.2">
      <c r="A17" s="503"/>
      <c r="B17" s="357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103">
        <v>199713</v>
      </c>
      <c r="N17" s="4">
        <f t="shared" si="1"/>
        <v>0</v>
      </c>
    </row>
    <row r="18" spans="1:15" x14ac:dyDescent="0.2">
      <c r="A18" s="503"/>
      <c r="B18" s="357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103">
        <v>0</v>
      </c>
      <c r="N18" s="4">
        <f t="shared" si="1"/>
        <v>0</v>
      </c>
    </row>
    <row r="19" spans="1:15" x14ac:dyDescent="0.2">
      <c r="A19" s="503"/>
      <c r="B19" s="357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103">
        <v>0</v>
      </c>
      <c r="N19" s="4">
        <f t="shared" si="1"/>
        <v>0</v>
      </c>
    </row>
    <row r="20" spans="1:15" x14ac:dyDescent="0.2">
      <c r="A20" s="504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103">
        <v>7259205</v>
      </c>
      <c r="N20" s="4">
        <f t="shared" si="1"/>
        <v>29955607</v>
      </c>
    </row>
    <row r="21" spans="1:15" x14ac:dyDescent="0.2">
      <c r="A21" s="505"/>
      <c r="B21" s="359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103">
        <v>654581</v>
      </c>
      <c r="N21" s="4">
        <f t="shared" si="1"/>
        <v>0</v>
      </c>
    </row>
    <row r="22" spans="1:15" x14ac:dyDescent="0.2">
      <c r="A22" s="505"/>
      <c r="B22" s="360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103">
        <v>17033910</v>
      </c>
      <c r="N22" s="4">
        <f t="shared" si="1"/>
        <v>0</v>
      </c>
    </row>
    <row r="23" spans="1:15" x14ac:dyDescent="0.2">
      <c r="A23" s="505"/>
      <c r="B23" s="358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103">
        <v>0</v>
      </c>
      <c r="N23" s="120">
        <f t="shared" si="1"/>
        <v>0</v>
      </c>
    </row>
    <row r="24" spans="1:15" x14ac:dyDescent="0.2">
      <c r="A24" s="506"/>
      <c r="B24" s="360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103">
        <v>0</v>
      </c>
      <c r="N24" s="4">
        <f t="shared" si="1"/>
        <v>800</v>
      </c>
    </row>
    <row r="25" spans="1:15" ht="21" customHeight="1" x14ac:dyDescent="0.2">
      <c r="A25" s="412" t="s">
        <v>132</v>
      </c>
      <c r="B25" s="468" t="s">
        <v>4</v>
      </c>
      <c r="C25" s="126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103">
        <v>13839752</v>
      </c>
      <c r="N25" s="4">
        <f t="shared" si="1"/>
        <v>0</v>
      </c>
    </row>
    <row r="26" spans="1:15" ht="21" customHeight="1" x14ac:dyDescent="0.2">
      <c r="A26" s="413"/>
      <c r="B26" s="470"/>
      <c r="C26" s="126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103">
        <v>49375989</v>
      </c>
      <c r="N26" s="4">
        <f t="shared" si="1"/>
        <v>0</v>
      </c>
    </row>
    <row r="27" spans="1:15" ht="21" customHeight="1" x14ac:dyDescent="0.2">
      <c r="A27" s="414"/>
      <c r="B27" s="169" t="s">
        <v>128</v>
      </c>
      <c r="C27" s="126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103">
        <v>0</v>
      </c>
      <c r="N27" s="120">
        <f t="shared" si="1"/>
        <v>0</v>
      </c>
      <c r="O27" s="166"/>
    </row>
    <row r="28" spans="1:15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103">
        <v>235885991</v>
      </c>
      <c r="N28" s="4">
        <f t="shared" si="1"/>
        <v>52321235</v>
      </c>
    </row>
    <row r="29" spans="1:15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103">
        <v>1917505</v>
      </c>
      <c r="N29" s="4">
        <f t="shared" si="1"/>
        <v>367071</v>
      </c>
    </row>
    <row r="30" spans="1:15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103">
        <v>37172478</v>
      </c>
      <c r="N30" s="4">
        <f t="shared" si="1"/>
        <v>7609168</v>
      </c>
    </row>
    <row r="31" spans="1:15" ht="34.5" customHeight="1" x14ac:dyDescent="0.2">
      <c r="A31" s="497" t="s">
        <v>85</v>
      </c>
      <c r="B31" s="498"/>
      <c r="C31" s="499"/>
      <c r="D31" s="138">
        <f t="shared" ref="D31:N31" si="2">SUM(D6:D30)</f>
        <v>426209554</v>
      </c>
      <c r="E31" s="138">
        <f t="shared" si="2"/>
        <v>519396064</v>
      </c>
      <c r="F31" s="138">
        <f t="shared" si="2"/>
        <v>0</v>
      </c>
      <c r="G31" s="138">
        <f t="shared" si="2"/>
        <v>0</v>
      </c>
      <c r="H31" s="138">
        <f t="shared" si="2"/>
        <v>-3633008</v>
      </c>
      <c r="I31" s="138">
        <f t="shared" si="2"/>
        <v>4000</v>
      </c>
      <c r="J31" s="138">
        <f t="shared" si="2"/>
        <v>-1328080</v>
      </c>
      <c r="K31" s="138">
        <f t="shared" si="2"/>
        <v>2346000</v>
      </c>
      <c r="L31" s="138">
        <f t="shared" si="2"/>
        <v>516784976</v>
      </c>
      <c r="M31" s="139">
        <f t="shared" si="2"/>
        <v>417948349</v>
      </c>
      <c r="N31" s="138">
        <f t="shared" si="2"/>
        <v>98836627</v>
      </c>
    </row>
    <row r="32" spans="1:15" ht="12.75" customHeight="1" x14ac:dyDescent="0.2">
      <c r="A32" s="412" t="s">
        <v>18</v>
      </c>
      <c r="B32" s="362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105">
        <v>0</v>
      </c>
      <c r="N32" s="4">
        <f t="shared" ref="N32:N96" si="4">L32-M32</f>
        <v>24000</v>
      </c>
    </row>
    <row r="33" spans="1:14" x14ac:dyDescent="0.2">
      <c r="A33" s="413"/>
      <c r="B33" s="363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105">
        <v>0</v>
      </c>
      <c r="N33" s="4">
        <f t="shared" si="4"/>
        <v>1870</v>
      </c>
    </row>
    <row r="34" spans="1:14" x14ac:dyDescent="0.2">
      <c r="A34" s="413"/>
      <c r="B34" s="363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105">
        <v>50000</v>
      </c>
      <c r="N34" s="4">
        <f t="shared" si="4"/>
        <v>0</v>
      </c>
    </row>
    <row r="35" spans="1:14" x14ac:dyDescent="0.2">
      <c r="A35" s="413"/>
      <c r="B35" s="363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105">
        <v>6714450</v>
      </c>
      <c r="N35" s="4">
        <f t="shared" si="4"/>
        <v>12604533</v>
      </c>
    </row>
    <row r="36" spans="1:14" x14ac:dyDescent="0.2">
      <c r="A36" s="413"/>
      <c r="B36" s="363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105">
        <v>73260</v>
      </c>
      <c r="N36" s="4">
        <f t="shared" si="4"/>
        <v>0</v>
      </c>
    </row>
    <row r="37" spans="1:14" x14ac:dyDescent="0.2">
      <c r="A37" s="413"/>
      <c r="B37" s="363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105">
        <v>76105</v>
      </c>
      <c r="N37" s="4">
        <f t="shared" si="4"/>
        <v>517301</v>
      </c>
    </row>
    <row r="38" spans="1:14" x14ac:dyDescent="0.2">
      <c r="A38" s="413"/>
      <c r="B38" s="363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105">
        <v>83000</v>
      </c>
      <c r="N38" s="4">
        <f t="shared" si="4"/>
        <v>0</v>
      </c>
    </row>
    <row r="39" spans="1:14" x14ac:dyDescent="0.2">
      <c r="A39" s="413"/>
      <c r="B39" s="364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105">
        <v>83219</v>
      </c>
      <c r="N39" s="120">
        <f t="shared" si="4"/>
        <v>2000</v>
      </c>
    </row>
    <row r="40" spans="1:14" x14ac:dyDescent="0.2">
      <c r="A40" s="413"/>
      <c r="B40" s="358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33">
        <v>3520</v>
      </c>
      <c r="N40" s="120">
        <f t="shared" si="4"/>
        <v>0</v>
      </c>
    </row>
    <row r="41" spans="1:14" x14ac:dyDescent="0.2">
      <c r="A41" s="413"/>
      <c r="B41" s="361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105">
        <v>0</v>
      </c>
      <c r="N41" s="4">
        <f t="shared" si="4"/>
        <v>0</v>
      </c>
    </row>
    <row r="42" spans="1:14" x14ac:dyDescent="0.2">
      <c r="A42" s="413"/>
      <c r="B42" s="361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105">
        <v>270590925</v>
      </c>
      <c r="N42" s="4">
        <f t="shared" si="4"/>
        <v>67150523</v>
      </c>
    </row>
    <row r="43" spans="1:14" x14ac:dyDescent="0.2">
      <c r="A43" s="414"/>
      <c r="B43" s="168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105">
        <v>0</v>
      </c>
      <c r="N43" s="4">
        <f t="shared" si="4"/>
        <v>0</v>
      </c>
    </row>
    <row r="44" spans="1:14" x14ac:dyDescent="0.2">
      <c r="A44" s="355" t="s">
        <v>24</v>
      </c>
      <c r="B44" s="358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105">
        <v>5306843</v>
      </c>
      <c r="N44" s="4">
        <f t="shared" si="4"/>
        <v>1698420</v>
      </c>
    </row>
    <row r="45" spans="1:14" x14ac:dyDescent="0.2">
      <c r="A45" s="380"/>
      <c r="B45" s="360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105">
        <v>4230770</v>
      </c>
      <c r="N45" s="4">
        <f t="shared" si="4"/>
        <v>269230</v>
      </c>
    </row>
    <row r="46" spans="1:14" x14ac:dyDescent="0.2">
      <c r="A46" s="355" t="s">
        <v>30</v>
      </c>
      <c r="B46" s="358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105">
        <v>12676500</v>
      </c>
      <c r="N46" s="4">
        <f t="shared" si="4"/>
        <v>0</v>
      </c>
    </row>
    <row r="47" spans="1:14" x14ac:dyDescent="0.2">
      <c r="A47" s="380"/>
      <c r="B47" s="360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105">
        <v>50000</v>
      </c>
      <c r="N47" s="4">
        <f t="shared" si="4"/>
        <v>0</v>
      </c>
    </row>
    <row r="48" spans="1:14" x14ac:dyDescent="0.2">
      <c r="A48" s="355" t="s">
        <v>138</v>
      </c>
      <c r="B48" s="349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105">
        <v>0</v>
      </c>
      <c r="N48" s="4">
        <f>L48-M48</f>
        <v>0</v>
      </c>
    </row>
    <row r="49" spans="1:14" x14ac:dyDescent="0.2">
      <c r="A49" s="394"/>
      <c r="B49" s="350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105">
        <v>12194213</v>
      </c>
      <c r="N49" s="4">
        <f>L49-M49</f>
        <v>4064737</v>
      </c>
    </row>
    <row r="50" spans="1:14" x14ac:dyDescent="0.2">
      <c r="A50" s="355" t="s">
        <v>48</v>
      </c>
      <c r="B50" s="349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105">
        <v>0</v>
      </c>
      <c r="N50" s="4">
        <f t="shared" si="4"/>
        <v>0</v>
      </c>
    </row>
    <row r="51" spans="1:14" x14ac:dyDescent="0.2">
      <c r="A51" s="356"/>
      <c r="B51" s="350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105">
        <v>0</v>
      </c>
      <c r="N51" s="4">
        <f t="shared" si="4"/>
        <v>0</v>
      </c>
    </row>
    <row r="52" spans="1:14" x14ac:dyDescent="0.2">
      <c r="A52" s="356"/>
      <c r="B52" s="350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105">
        <v>0</v>
      </c>
      <c r="N52" s="4">
        <f t="shared" si="4"/>
        <v>0</v>
      </c>
    </row>
    <row r="53" spans="1:14" x14ac:dyDescent="0.2">
      <c r="A53" s="356"/>
      <c r="B53" s="350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105">
        <v>500</v>
      </c>
      <c r="N53" s="4">
        <f t="shared" si="4"/>
        <v>99213</v>
      </c>
    </row>
    <row r="54" spans="1:14" x14ac:dyDescent="0.2">
      <c r="A54" s="356"/>
      <c r="B54" s="350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105">
        <v>0</v>
      </c>
      <c r="N54" s="4">
        <f t="shared" si="4"/>
        <v>0</v>
      </c>
    </row>
    <row r="55" spans="1:14" x14ac:dyDescent="0.2">
      <c r="A55" s="356"/>
      <c r="B55" s="350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105">
        <v>100000</v>
      </c>
      <c r="N55" s="4">
        <f t="shared" si="4"/>
        <v>0</v>
      </c>
    </row>
    <row r="56" spans="1:14" x14ac:dyDescent="0.2">
      <c r="A56" s="356"/>
      <c r="B56" s="350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105">
        <v>0</v>
      </c>
      <c r="N56" s="4">
        <f t="shared" si="4"/>
        <v>0</v>
      </c>
    </row>
    <row r="57" spans="1:14" x14ac:dyDescent="0.2">
      <c r="A57" s="356"/>
      <c r="B57" s="350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105">
        <v>0</v>
      </c>
      <c r="N57" s="4">
        <f t="shared" si="4"/>
        <v>0</v>
      </c>
    </row>
    <row r="58" spans="1:14" x14ac:dyDescent="0.2">
      <c r="A58" s="356"/>
      <c r="B58" s="350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105">
        <v>0</v>
      </c>
      <c r="N58" s="4">
        <f t="shared" si="4"/>
        <v>0</v>
      </c>
    </row>
    <row r="59" spans="1:14" x14ac:dyDescent="0.2">
      <c r="A59" s="356"/>
      <c r="B59" s="350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105">
        <v>0</v>
      </c>
      <c r="N59" s="4">
        <f t="shared" si="4"/>
        <v>0</v>
      </c>
    </row>
    <row r="60" spans="1:14" x14ac:dyDescent="0.2">
      <c r="A60" s="356"/>
      <c r="B60" s="350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105">
        <v>0</v>
      </c>
      <c r="N60" s="4">
        <f t="shared" si="4"/>
        <v>0</v>
      </c>
    </row>
    <row r="61" spans="1:14" x14ac:dyDescent="0.2">
      <c r="A61" s="356"/>
      <c r="B61" s="350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105">
        <v>0</v>
      </c>
      <c r="N61" s="4">
        <f t="shared" si="4"/>
        <v>0</v>
      </c>
    </row>
    <row r="62" spans="1:14" x14ac:dyDescent="0.2">
      <c r="A62" s="355" t="s">
        <v>49</v>
      </c>
      <c r="B62" s="168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105">
        <v>8</v>
      </c>
      <c r="N62" s="4">
        <f t="shared" si="4"/>
        <v>0</v>
      </c>
    </row>
    <row r="63" spans="1:14" ht="12.75" customHeight="1" x14ac:dyDescent="0.2">
      <c r="A63" s="356"/>
      <c r="B63" s="411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105">
        <v>700000</v>
      </c>
      <c r="N63" s="4">
        <f t="shared" si="4"/>
        <v>270000</v>
      </c>
    </row>
    <row r="64" spans="1:14" x14ac:dyDescent="0.2">
      <c r="A64" s="356"/>
      <c r="B64" s="411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105">
        <v>736000</v>
      </c>
      <c r="N64" s="4">
        <f t="shared" si="4"/>
        <v>10055000</v>
      </c>
    </row>
    <row r="65" spans="1:14" x14ac:dyDescent="0.2">
      <c r="A65" s="356"/>
      <c r="B65" s="411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105">
        <v>132300</v>
      </c>
      <c r="N65" s="4">
        <f t="shared" si="4"/>
        <v>2979982</v>
      </c>
    </row>
    <row r="66" spans="1:14" x14ac:dyDescent="0.2">
      <c r="A66" s="356"/>
      <c r="B66" s="411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105">
        <v>0</v>
      </c>
      <c r="N66" s="4">
        <f t="shared" si="4"/>
        <v>230000</v>
      </c>
    </row>
    <row r="67" spans="1:14" x14ac:dyDescent="0.2">
      <c r="A67" s="356"/>
      <c r="B67" s="411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105">
        <v>0</v>
      </c>
      <c r="N67" s="4">
        <f t="shared" si="4"/>
        <v>72000</v>
      </c>
    </row>
    <row r="68" spans="1:14" x14ac:dyDescent="0.2">
      <c r="A68" s="356"/>
      <c r="B68" s="411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105">
        <v>0</v>
      </c>
      <c r="N68" s="4">
        <f t="shared" si="4"/>
        <v>230000</v>
      </c>
    </row>
    <row r="69" spans="1:14" x14ac:dyDescent="0.2">
      <c r="A69" s="356"/>
      <c r="B69" s="411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105">
        <v>750000</v>
      </c>
      <c r="N69" s="4">
        <f t="shared" si="4"/>
        <v>7259100</v>
      </c>
    </row>
    <row r="70" spans="1:14" x14ac:dyDescent="0.2">
      <c r="A70" s="356"/>
      <c r="B70" s="411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105">
        <v>2436000</v>
      </c>
      <c r="N70" s="4">
        <f t="shared" si="4"/>
        <v>11563992</v>
      </c>
    </row>
    <row r="71" spans="1:14" x14ac:dyDescent="0.2">
      <c r="A71" s="356"/>
      <c r="B71" s="411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105">
        <v>0</v>
      </c>
      <c r="N71" s="4">
        <f t="shared" si="4"/>
        <v>292100</v>
      </c>
    </row>
    <row r="72" spans="1:14" x14ac:dyDescent="0.2">
      <c r="A72" s="356"/>
      <c r="B72" s="411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105">
        <v>657720</v>
      </c>
      <c r="N72" s="4">
        <f t="shared" si="4"/>
        <v>4470201</v>
      </c>
    </row>
    <row r="73" spans="1:14" x14ac:dyDescent="0.2">
      <c r="A73" s="356"/>
      <c r="B73" s="411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105">
        <v>0</v>
      </c>
      <c r="N73" s="4">
        <f t="shared" si="4"/>
        <v>229492</v>
      </c>
    </row>
    <row r="74" spans="1:14" x14ac:dyDescent="0.2">
      <c r="A74" s="356"/>
      <c r="B74" s="411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105">
        <v>0</v>
      </c>
      <c r="N74" s="4">
        <f t="shared" si="4"/>
        <v>0</v>
      </c>
    </row>
    <row r="75" spans="1:14" x14ac:dyDescent="0.2">
      <c r="A75" s="356"/>
      <c r="B75" s="411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105">
        <v>704400</v>
      </c>
      <c r="N75" s="4">
        <f t="shared" si="4"/>
        <v>0</v>
      </c>
    </row>
    <row r="76" spans="1:14" x14ac:dyDescent="0.2">
      <c r="A76" s="356"/>
      <c r="B76" s="411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105">
        <v>1818096</v>
      </c>
      <c r="N76" s="4">
        <f t="shared" si="4"/>
        <v>0</v>
      </c>
    </row>
    <row r="77" spans="1:14" x14ac:dyDescent="0.2">
      <c r="A77" s="356"/>
      <c r="B77" s="411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105">
        <v>2568661</v>
      </c>
      <c r="N77" s="4">
        <f t="shared" si="4"/>
        <v>109899</v>
      </c>
    </row>
    <row r="78" spans="1:14" x14ac:dyDescent="0.2">
      <c r="A78" s="356"/>
      <c r="B78" s="411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105">
        <v>1374613</v>
      </c>
      <c r="N78" s="4">
        <f t="shared" si="4"/>
        <v>29672</v>
      </c>
    </row>
    <row r="79" spans="1:14" x14ac:dyDescent="0.2">
      <c r="A79" s="356"/>
      <c r="B79" s="411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105">
        <v>2828729</v>
      </c>
      <c r="N79" s="4">
        <f t="shared" si="4"/>
        <v>1293214</v>
      </c>
    </row>
    <row r="80" spans="1:14" x14ac:dyDescent="0.2">
      <c r="A80" s="380"/>
      <c r="B80" s="411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105">
        <v>493942</v>
      </c>
      <c r="N80" s="4">
        <f t="shared" si="4"/>
        <v>618982</v>
      </c>
    </row>
    <row r="81" spans="1:15" ht="16.5" customHeight="1" x14ac:dyDescent="0.2">
      <c r="A81" s="507" t="s">
        <v>127</v>
      </c>
      <c r="B81" s="468" t="s">
        <v>128</v>
      </c>
      <c r="C81" s="131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105">
        <v>2109656</v>
      </c>
      <c r="N81" s="4">
        <f t="shared" si="4"/>
        <v>1054828</v>
      </c>
    </row>
    <row r="82" spans="1:15" x14ac:dyDescent="0.2">
      <c r="A82" s="508"/>
      <c r="B82" s="469"/>
      <c r="C82" s="131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105">
        <v>369188</v>
      </c>
      <c r="N82" s="4">
        <f t="shared" si="4"/>
        <v>184595</v>
      </c>
    </row>
    <row r="83" spans="1:15" x14ac:dyDescent="0.2">
      <c r="A83" s="508"/>
      <c r="B83" s="469"/>
      <c r="C83" s="131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105">
        <v>2406466</v>
      </c>
      <c r="N83" s="4">
        <f t="shared" si="4"/>
        <v>0</v>
      </c>
      <c r="O83" s="166"/>
    </row>
    <row r="84" spans="1:15" x14ac:dyDescent="0.2">
      <c r="A84" s="508"/>
      <c r="B84" s="469"/>
      <c r="C84" s="131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105">
        <v>27244</v>
      </c>
      <c r="N84" s="4">
        <f t="shared" si="4"/>
        <v>0</v>
      </c>
      <c r="O84" s="166"/>
    </row>
    <row r="85" spans="1:15" x14ac:dyDescent="0.2">
      <c r="A85" s="508"/>
      <c r="B85" s="469"/>
      <c r="C85" s="131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105">
        <v>0</v>
      </c>
      <c r="N85" s="4">
        <f t="shared" si="4"/>
        <v>540157</v>
      </c>
      <c r="O85" s="166"/>
    </row>
    <row r="86" spans="1:15" x14ac:dyDescent="0.2">
      <c r="A86" s="508"/>
      <c r="B86" s="469"/>
      <c r="C86" s="131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105">
        <v>0</v>
      </c>
      <c r="N86" s="4">
        <f t="shared" si="4"/>
        <v>846181</v>
      </c>
      <c r="O86" s="166"/>
    </row>
    <row r="87" spans="1:15" x14ac:dyDescent="0.2">
      <c r="A87" s="508"/>
      <c r="B87" s="469"/>
      <c r="C87" s="131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105">
        <v>3279685</v>
      </c>
      <c r="N87" s="4">
        <f t="shared" si="4"/>
        <v>707874</v>
      </c>
      <c r="O87" s="166"/>
    </row>
    <row r="88" spans="1:15" x14ac:dyDescent="0.2">
      <c r="A88" s="508"/>
      <c r="B88" s="469"/>
      <c r="C88" s="131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105">
        <v>0</v>
      </c>
      <c r="N88" s="4">
        <f t="shared" si="4"/>
        <v>354000</v>
      </c>
      <c r="O88" s="166"/>
    </row>
    <row r="89" spans="1:15" x14ac:dyDescent="0.2">
      <c r="A89" s="508"/>
      <c r="B89" s="469"/>
      <c r="C89" s="131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105">
        <v>665117</v>
      </c>
      <c r="N89" s="120">
        <f t="shared" si="4"/>
        <v>394761</v>
      </c>
      <c r="O89" s="166"/>
    </row>
    <row r="90" spans="1:15" x14ac:dyDescent="0.2">
      <c r="A90" s="508"/>
      <c r="B90" s="469"/>
      <c r="C90" s="131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105">
        <v>100000</v>
      </c>
      <c r="N90" s="4">
        <f t="shared" si="4"/>
        <v>800000</v>
      </c>
      <c r="O90" s="166"/>
    </row>
    <row r="91" spans="1:15" x14ac:dyDescent="0.2">
      <c r="A91" s="508"/>
      <c r="B91" s="469"/>
      <c r="C91" s="131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105">
        <v>0</v>
      </c>
      <c r="N91" s="4">
        <f t="shared" si="4"/>
        <v>262453</v>
      </c>
      <c r="O91" s="166"/>
    </row>
    <row r="92" spans="1:15" x14ac:dyDescent="0.2">
      <c r="A92" s="508"/>
      <c r="B92" s="469"/>
      <c r="C92" s="131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105">
        <v>0</v>
      </c>
      <c r="N92" s="4">
        <f t="shared" si="4"/>
        <v>721800</v>
      </c>
      <c r="O92" s="166"/>
    </row>
    <row r="93" spans="1:15" ht="13.5" customHeight="1" x14ac:dyDescent="0.2">
      <c r="A93" s="508"/>
      <c r="B93" s="469"/>
      <c r="C93" s="131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105">
        <v>0</v>
      </c>
      <c r="N93" s="4">
        <f t="shared" si="4"/>
        <v>7355200</v>
      </c>
    </row>
    <row r="94" spans="1:15" ht="13.5" customHeight="1" x14ac:dyDescent="0.2">
      <c r="A94" s="508"/>
      <c r="B94" s="469"/>
      <c r="C94" s="131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105">
        <v>0</v>
      </c>
      <c r="N94" s="4">
        <f t="shared" si="4"/>
        <v>2251652</v>
      </c>
    </row>
    <row r="95" spans="1:15" x14ac:dyDescent="0.2">
      <c r="A95" s="508"/>
      <c r="B95" s="469"/>
      <c r="C95" s="131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105">
        <v>0</v>
      </c>
      <c r="N95" s="4">
        <f t="shared" si="4"/>
        <v>30539278</v>
      </c>
    </row>
    <row r="96" spans="1:15" x14ac:dyDescent="0.2">
      <c r="A96" s="509"/>
      <c r="B96" s="470"/>
      <c r="C96" s="131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105">
        <v>0</v>
      </c>
      <c r="N96" s="4">
        <f t="shared" si="4"/>
        <v>8245606</v>
      </c>
    </row>
    <row r="97" spans="1:14" ht="23.25" customHeight="1" x14ac:dyDescent="0.2">
      <c r="A97" s="497" t="s">
        <v>86</v>
      </c>
      <c r="B97" s="498"/>
      <c r="C97" s="499"/>
      <c r="D97" s="138">
        <f t="shared" ref="D97:N97" si="5">SUM(D32:D96)</f>
        <v>426209554</v>
      </c>
      <c r="E97" s="138">
        <f t="shared" si="5"/>
        <v>519396064</v>
      </c>
      <c r="F97" s="138">
        <f t="shared" si="5"/>
        <v>0</v>
      </c>
      <c r="G97" s="138">
        <f t="shared" si="5"/>
        <v>0</v>
      </c>
      <c r="H97" s="138">
        <f t="shared" si="5"/>
        <v>-3633008</v>
      </c>
      <c r="I97" s="138">
        <f t="shared" si="5"/>
        <v>4000</v>
      </c>
      <c r="J97" s="138">
        <f t="shared" si="5"/>
        <v>-1328080</v>
      </c>
      <c r="K97" s="138">
        <f t="shared" si="5"/>
        <v>2346000</v>
      </c>
      <c r="L97" s="138">
        <f t="shared" si="5"/>
        <v>516784976</v>
      </c>
      <c r="M97" s="138">
        <f t="shared" si="5"/>
        <v>336391130</v>
      </c>
      <c r="N97" s="138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3"/>
      <c r="H102" s="73"/>
      <c r="I102" s="73"/>
      <c r="N102" s="55"/>
    </row>
    <row r="103" spans="1:14" s="85" customFormat="1" ht="56.25" x14ac:dyDescent="0.2">
      <c r="A103" s="406" t="s">
        <v>101</v>
      </c>
      <c r="B103" s="407"/>
      <c r="C103" s="84" t="s">
        <v>44</v>
      </c>
      <c r="D103" s="86" t="s">
        <v>21</v>
      </c>
      <c r="E103" s="86" t="s">
        <v>142</v>
      </c>
      <c r="F103" s="172" t="s">
        <v>43</v>
      </c>
      <c r="G103" s="100" t="s">
        <v>175</v>
      </c>
      <c r="H103" s="100" t="s">
        <v>173</v>
      </c>
      <c r="I103" s="100" t="s">
        <v>176</v>
      </c>
      <c r="J103" s="100" t="s">
        <v>174</v>
      </c>
      <c r="K103" s="100" t="s">
        <v>171</v>
      </c>
      <c r="L103" s="86" t="s">
        <v>172</v>
      </c>
      <c r="M103" s="106" t="s">
        <v>169</v>
      </c>
    </row>
    <row r="104" spans="1:14" x14ac:dyDescent="0.2">
      <c r="A104" s="408"/>
      <c r="B104" s="373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408"/>
      <c r="B105" s="373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408"/>
      <c r="B106" s="373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408"/>
      <c r="B107" s="373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408"/>
      <c r="B108" s="373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120">
        <f t="shared" si="12"/>
        <v>2357</v>
      </c>
      <c r="M108" s="4">
        <f t="shared" si="11"/>
        <v>1390</v>
      </c>
    </row>
    <row r="109" spans="1:14" x14ac:dyDescent="0.2">
      <c r="A109" s="408"/>
      <c r="B109" s="373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120">
        <f t="shared" si="13"/>
        <v>43943</v>
      </c>
      <c r="M109" s="4">
        <f>M19+M23+M6+M27</f>
        <v>41943</v>
      </c>
    </row>
    <row r="110" spans="1:14" x14ac:dyDescent="0.2">
      <c r="A110" s="408"/>
      <c r="B110" s="373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408"/>
      <c r="B111" s="373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7">
        <f t="shared" si="15"/>
        <v>0</v>
      </c>
      <c r="H111" s="107">
        <f t="shared" si="15"/>
        <v>0</v>
      </c>
      <c r="I111" s="107">
        <f t="shared" si="15"/>
        <v>0</v>
      </c>
      <c r="J111" s="107">
        <f t="shared" si="15"/>
        <v>0</v>
      </c>
      <c r="K111" s="107">
        <f t="shared" si="15"/>
        <v>0</v>
      </c>
      <c r="L111" s="107">
        <f t="shared" si="15"/>
        <v>28044581</v>
      </c>
      <c r="M111" s="107">
        <f t="shared" si="15"/>
        <v>28044581</v>
      </c>
    </row>
    <row r="112" spans="1:14" x14ac:dyDescent="0.2">
      <c r="A112" s="408"/>
      <c r="B112" s="373"/>
      <c r="C112" s="65" t="s">
        <v>92</v>
      </c>
      <c r="D112" s="66">
        <f t="shared" ref="D112:M112" si="16">D22+D17+D10</f>
        <v>28044581</v>
      </c>
      <c r="E112" s="109">
        <f t="shared" si="16"/>
        <v>28044581</v>
      </c>
      <c r="F112" s="109">
        <f t="shared" si="16"/>
        <v>0</v>
      </c>
      <c r="G112" s="109">
        <f t="shared" si="16"/>
        <v>0</v>
      </c>
      <c r="H112" s="109">
        <f t="shared" si="16"/>
        <v>0</v>
      </c>
      <c r="I112" s="109">
        <f t="shared" si="16"/>
        <v>0</v>
      </c>
      <c r="J112" s="109">
        <f t="shared" si="16"/>
        <v>0</v>
      </c>
      <c r="K112" s="109">
        <f t="shared" si="16"/>
        <v>0</v>
      </c>
      <c r="L112" s="109">
        <f t="shared" si="16"/>
        <v>28044581</v>
      </c>
      <c r="M112" s="109">
        <f t="shared" si="16"/>
        <v>28044581</v>
      </c>
      <c r="N112" s="1"/>
    </row>
    <row r="113" spans="1:14" x14ac:dyDescent="0.2">
      <c r="A113" s="408"/>
      <c r="B113" s="373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408"/>
      <c r="B114" s="373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120">
        <f t="shared" ref="H114:K114" si="19">H63+H50+H81</f>
        <v>0</v>
      </c>
      <c r="I114" s="120">
        <f t="shared" si="19"/>
        <v>0</v>
      </c>
      <c r="J114" s="120">
        <f t="shared" si="19"/>
        <v>0</v>
      </c>
      <c r="K114" s="120">
        <f t="shared" si="19"/>
        <v>0</v>
      </c>
      <c r="L114" s="120">
        <f>L63+L50+L81</f>
        <v>4134484</v>
      </c>
      <c r="M114" s="120">
        <f t="shared" si="18"/>
        <v>2809656</v>
      </c>
    </row>
    <row r="115" spans="1:14" x14ac:dyDescent="0.2">
      <c r="A115" s="408"/>
      <c r="B115" s="373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120">
        <f t="shared" ref="H115:L115" si="21">H64</f>
        <v>0</v>
      </c>
      <c r="I115" s="120">
        <f t="shared" si="21"/>
        <v>0</v>
      </c>
      <c r="J115" s="120">
        <f t="shared" si="21"/>
        <v>0</v>
      </c>
      <c r="K115" s="120">
        <f t="shared" si="21"/>
        <v>0</v>
      </c>
      <c r="L115" s="120">
        <f t="shared" si="21"/>
        <v>10791000</v>
      </c>
      <c r="M115" s="120">
        <f t="shared" si="20"/>
        <v>736000</v>
      </c>
    </row>
    <row r="116" spans="1:14" x14ac:dyDescent="0.2">
      <c r="A116" s="408"/>
      <c r="B116" s="373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408"/>
      <c r="B117" s="373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408"/>
      <c r="B118" s="373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408"/>
      <c r="B119" s="373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408"/>
      <c r="B120" s="373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7">
        <f t="shared" si="27"/>
        <v>0</v>
      </c>
    </row>
    <row r="121" spans="1:14" x14ac:dyDescent="0.2">
      <c r="A121" s="408"/>
      <c r="B121" s="373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408"/>
      <c r="B122" s="373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408"/>
      <c r="B123" s="373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120">
        <f t="shared" si="33"/>
        <v>37406255</v>
      </c>
      <c r="M123" s="4">
        <f t="shared" si="32"/>
        <v>12430643</v>
      </c>
    </row>
    <row r="124" spans="1:14" x14ac:dyDescent="0.2">
      <c r="A124" s="408"/>
      <c r="B124" s="373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7">
        <f t="shared" ref="H124:L124" si="35">H71</f>
        <v>0</v>
      </c>
      <c r="I124" s="107">
        <f t="shared" si="35"/>
        <v>0</v>
      </c>
      <c r="J124" s="107">
        <f t="shared" si="35"/>
        <v>0</v>
      </c>
      <c r="K124" s="107">
        <f t="shared" si="35"/>
        <v>0</v>
      </c>
      <c r="L124" s="135">
        <f t="shared" si="35"/>
        <v>292100</v>
      </c>
      <c r="M124" s="107">
        <f t="shared" si="34"/>
        <v>0</v>
      </c>
    </row>
    <row r="125" spans="1:14" x14ac:dyDescent="0.2">
      <c r="A125" s="408"/>
      <c r="B125" s="373"/>
      <c r="C125" s="63" t="s">
        <v>117</v>
      </c>
      <c r="D125" s="108">
        <f t="shared" ref="D125:L125" si="36">D36+D88</f>
        <v>0</v>
      </c>
      <c r="E125" s="108">
        <f t="shared" si="36"/>
        <v>73260</v>
      </c>
      <c r="F125" s="108">
        <f t="shared" si="36"/>
        <v>354000</v>
      </c>
      <c r="G125" s="108">
        <f t="shared" si="36"/>
        <v>0</v>
      </c>
      <c r="H125" s="108">
        <f t="shared" si="36"/>
        <v>0</v>
      </c>
      <c r="I125" s="108">
        <f t="shared" si="36"/>
        <v>0</v>
      </c>
      <c r="J125" s="108">
        <f t="shared" si="36"/>
        <v>0</v>
      </c>
      <c r="K125" s="108">
        <f t="shared" si="36"/>
        <v>0</v>
      </c>
      <c r="L125" s="179">
        <f t="shared" si="36"/>
        <v>427260</v>
      </c>
      <c r="M125" s="108">
        <f>M36+M88</f>
        <v>73260</v>
      </c>
    </row>
    <row r="126" spans="1:14" x14ac:dyDescent="0.2">
      <c r="A126" s="408"/>
      <c r="B126" s="373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120">
        <f>L72+L54+L37+L89</f>
        <v>6781205</v>
      </c>
      <c r="M126" s="4">
        <f>M72+M54+M37+M89</f>
        <v>1398942</v>
      </c>
    </row>
    <row r="127" spans="1:14" x14ac:dyDescent="0.2">
      <c r="A127" s="408"/>
      <c r="B127" s="373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7">
        <f t="shared" ref="H127:L127" si="40">H38</f>
        <v>0</v>
      </c>
      <c r="I127" s="107">
        <f t="shared" si="40"/>
        <v>0</v>
      </c>
      <c r="J127" s="107">
        <f t="shared" si="40"/>
        <v>0</v>
      </c>
      <c r="K127" s="107">
        <f t="shared" si="40"/>
        <v>0</v>
      </c>
      <c r="L127" s="135">
        <f t="shared" si="40"/>
        <v>83000</v>
      </c>
      <c r="M127" s="107">
        <f t="shared" si="39"/>
        <v>83000</v>
      </c>
    </row>
    <row r="128" spans="1:14" x14ac:dyDescent="0.2">
      <c r="A128" s="408"/>
      <c r="B128" s="373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120">
        <f>L73+L55+L90+L39+L43</f>
        <v>1314711</v>
      </c>
      <c r="M128" s="4">
        <f>M73+M55+M90+M39+M43</f>
        <v>283219</v>
      </c>
    </row>
    <row r="129" spans="1:14" x14ac:dyDescent="0.2">
      <c r="A129" s="408"/>
      <c r="B129" s="373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408"/>
      <c r="B130" s="373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7">
        <f t="shared" si="44"/>
        <v>0</v>
      </c>
    </row>
    <row r="131" spans="1:14" x14ac:dyDescent="0.2">
      <c r="A131" s="408"/>
      <c r="B131" s="373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35">
        <f t="shared" ref="H131:L131" si="46">H46+H44+H48+H40</f>
        <v>0</v>
      </c>
      <c r="I131" s="135">
        <f t="shared" si="46"/>
        <v>0</v>
      </c>
      <c r="J131" s="135">
        <f t="shared" si="46"/>
        <v>0</v>
      </c>
      <c r="K131" s="135">
        <f t="shared" si="46"/>
        <v>0</v>
      </c>
      <c r="L131" s="135">
        <f t="shared" si="46"/>
        <v>19685283</v>
      </c>
      <c r="M131" s="135">
        <f t="shared" si="45"/>
        <v>17986863</v>
      </c>
    </row>
    <row r="132" spans="1:14" x14ac:dyDescent="0.2">
      <c r="A132" s="408"/>
      <c r="B132" s="373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7">
        <f t="shared" ref="H132:L132" si="48">H47+H49+H41</f>
        <v>0</v>
      </c>
      <c r="I132" s="107">
        <f t="shared" si="48"/>
        <v>0</v>
      </c>
      <c r="J132" s="107">
        <f t="shared" si="48"/>
        <v>0</v>
      </c>
      <c r="K132" s="107">
        <f t="shared" si="48"/>
        <v>0</v>
      </c>
      <c r="L132" s="107">
        <f t="shared" si="48"/>
        <v>16308950</v>
      </c>
      <c r="M132" s="107">
        <f t="shared" si="47"/>
        <v>12244213</v>
      </c>
    </row>
    <row r="133" spans="1:14" x14ac:dyDescent="0.2">
      <c r="A133" s="408"/>
      <c r="B133" s="373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9">
        <f t="shared" si="49"/>
        <v>0</v>
      </c>
      <c r="I133" s="109">
        <f t="shared" si="49"/>
        <v>0</v>
      </c>
      <c r="J133" s="109">
        <f t="shared" si="49"/>
        <v>0</v>
      </c>
      <c r="K133" s="109">
        <f t="shared" si="49"/>
        <v>0</v>
      </c>
      <c r="L133" s="109">
        <f t="shared" si="49"/>
        <v>35994233</v>
      </c>
      <c r="M133" s="109">
        <f t="shared" si="49"/>
        <v>30231076</v>
      </c>
      <c r="N133" s="1"/>
    </row>
    <row r="134" spans="1:14" x14ac:dyDescent="0.2">
      <c r="A134" s="408"/>
      <c r="B134" s="373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408"/>
      <c r="B135" s="373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408"/>
      <c r="B136" s="373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408"/>
      <c r="B137" s="373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408"/>
      <c r="B138" s="373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408"/>
      <c r="B139" s="373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408"/>
      <c r="B140" s="373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408"/>
      <c r="B141" s="373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408"/>
      <c r="B142" s="373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10">
        <f t="shared" ref="H142:L142" si="63">H45</f>
        <v>0</v>
      </c>
      <c r="I142" s="110">
        <f t="shared" si="63"/>
        <v>0</v>
      </c>
      <c r="J142" s="110">
        <f t="shared" si="63"/>
        <v>0</v>
      </c>
      <c r="K142" s="110">
        <f t="shared" si="63"/>
        <v>0</v>
      </c>
      <c r="L142" s="110">
        <f t="shared" si="63"/>
        <v>4500000</v>
      </c>
      <c r="M142" s="110">
        <f t="shared" si="62"/>
        <v>4230770</v>
      </c>
      <c r="N142" s="1"/>
    </row>
    <row r="143" spans="1:14" x14ac:dyDescent="0.2">
      <c r="A143" s="408"/>
      <c r="B143" s="373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11">
        <f t="shared" ref="H143:L143" si="65">H42</f>
        <v>-3633008</v>
      </c>
      <c r="I143" s="111">
        <f t="shared" si="65"/>
        <v>0</v>
      </c>
      <c r="J143" s="111">
        <f t="shared" si="65"/>
        <v>-1328080</v>
      </c>
      <c r="K143" s="111">
        <f t="shared" si="65"/>
        <v>0</v>
      </c>
      <c r="L143" s="111">
        <f t="shared" si="65"/>
        <v>337741448</v>
      </c>
      <c r="M143" s="111">
        <f t="shared" si="64"/>
        <v>270590925</v>
      </c>
      <c r="N143" s="1"/>
    </row>
    <row r="144" spans="1:14" x14ac:dyDescent="0.2">
      <c r="A144" s="409"/>
      <c r="B144" s="410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12"/>
      <c r="N145" s="1"/>
    </row>
    <row r="146" spans="1:14" x14ac:dyDescent="0.2">
      <c r="C146" s="5"/>
      <c r="D146" s="5"/>
      <c r="F146" s="2"/>
    </row>
    <row r="147" spans="1:14" x14ac:dyDescent="0.2">
      <c r="L147" s="101"/>
      <c r="M147"/>
    </row>
    <row r="148" spans="1:14" x14ac:dyDescent="0.2">
      <c r="L148" s="101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101"/>
      <c r="M149"/>
    </row>
    <row r="150" spans="1:14" x14ac:dyDescent="0.2">
      <c r="A150" s="175"/>
      <c r="B150" s="175"/>
      <c r="C150" s="175"/>
      <c r="D150" s="14"/>
      <c r="E150" s="14"/>
      <c r="F150" s="15"/>
      <c r="L150" s="101"/>
      <c r="M150"/>
    </row>
    <row r="151" spans="1:14" x14ac:dyDescent="0.2">
      <c r="A151" s="16" t="s">
        <v>145</v>
      </c>
      <c r="B151" s="16"/>
      <c r="C151" s="16"/>
      <c r="D151" s="16"/>
      <c r="E151" s="174"/>
      <c r="F151" s="15">
        <v>0</v>
      </c>
      <c r="L151" s="101"/>
      <c r="M151"/>
    </row>
    <row r="152" spans="1:14" x14ac:dyDescent="0.2">
      <c r="A152" s="16" t="s">
        <v>146</v>
      </c>
      <c r="B152" s="16"/>
      <c r="C152" s="16"/>
      <c r="D152" s="16"/>
      <c r="E152" s="174"/>
      <c r="F152" s="15">
        <v>0</v>
      </c>
      <c r="L152" s="101"/>
      <c r="M152"/>
    </row>
    <row r="153" spans="1:14" x14ac:dyDescent="0.2">
      <c r="A153" s="16" t="s">
        <v>147</v>
      </c>
      <c r="B153" s="16"/>
      <c r="C153" s="16"/>
      <c r="D153" s="16"/>
      <c r="E153" s="174"/>
      <c r="F153" s="15">
        <f>H29+H28+J28+K9+H30</f>
        <v>-2615088</v>
      </c>
      <c r="L153" s="101"/>
      <c r="M153"/>
    </row>
    <row r="154" spans="1:14" x14ac:dyDescent="0.2">
      <c r="A154" s="370" t="s">
        <v>159</v>
      </c>
      <c r="B154" s="370"/>
      <c r="C154" s="370"/>
      <c r="D154" s="370"/>
      <c r="E154" s="174"/>
      <c r="F154" s="15">
        <v>0</v>
      </c>
      <c r="L154" s="101"/>
      <c r="M154"/>
    </row>
    <row r="155" spans="1:14" x14ac:dyDescent="0.2">
      <c r="A155" s="370" t="s">
        <v>58</v>
      </c>
      <c r="B155" s="370"/>
      <c r="C155" s="370"/>
      <c r="D155" s="370"/>
      <c r="E155" s="174"/>
      <c r="F155" s="15">
        <v>0</v>
      </c>
      <c r="L155" s="101"/>
      <c r="M155"/>
    </row>
    <row r="156" spans="1:14" x14ac:dyDescent="0.2">
      <c r="A156" s="16" t="s">
        <v>158</v>
      </c>
      <c r="B156" s="16"/>
      <c r="C156" s="16"/>
      <c r="D156" s="16"/>
      <c r="E156" s="174"/>
      <c r="F156" s="15">
        <v>0</v>
      </c>
      <c r="L156" s="101"/>
      <c r="M156"/>
    </row>
    <row r="157" spans="1:14" x14ac:dyDescent="0.2">
      <c r="A157" s="174" t="s">
        <v>61</v>
      </c>
      <c r="B157" s="174"/>
      <c r="C157" s="174"/>
      <c r="D157" s="174"/>
      <c r="E157" s="174"/>
      <c r="F157" s="15">
        <v>0</v>
      </c>
      <c r="L157" s="101"/>
      <c r="M157"/>
    </row>
    <row r="158" spans="1:14" x14ac:dyDescent="0.2">
      <c r="A158" s="370" t="s">
        <v>62</v>
      </c>
      <c r="B158" s="370"/>
      <c r="C158" s="370"/>
      <c r="D158" s="370"/>
      <c r="E158" s="174"/>
      <c r="F158" s="15">
        <f>I6+I8</f>
        <v>4000</v>
      </c>
      <c r="L158" s="101"/>
      <c r="M158"/>
    </row>
    <row r="159" spans="1:14" x14ac:dyDescent="0.2">
      <c r="A159" s="173" t="s">
        <v>149</v>
      </c>
      <c r="B159" s="173"/>
      <c r="C159" s="173"/>
      <c r="D159" s="173"/>
      <c r="E159" s="173"/>
      <c r="F159" s="19">
        <v>0</v>
      </c>
      <c r="L159" s="101"/>
      <c r="M159"/>
    </row>
    <row r="160" spans="1:14" x14ac:dyDescent="0.2">
      <c r="A160" s="370" t="s">
        <v>63</v>
      </c>
      <c r="B160" s="370"/>
      <c r="C160" s="370"/>
      <c r="D160" s="370"/>
      <c r="E160" s="174"/>
      <c r="F160" s="15">
        <f>SUM(F151:F159)</f>
        <v>-2611088</v>
      </c>
      <c r="L160" s="101"/>
      <c r="M160"/>
    </row>
    <row r="161" spans="1:13" x14ac:dyDescent="0.2">
      <c r="A161" s="371"/>
      <c r="B161" s="371"/>
      <c r="C161" s="371"/>
      <c r="D161" s="371"/>
      <c r="E161" s="371"/>
      <c r="F161" s="371"/>
      <c r="L161" s="101"/>
      <c r="M161"/>
    </row>
    <row r="162" spans="1:13" x14ac:dyDescent="0.2">
      <c r="A162" s="371"/>
      <c r="B162" s="371"/>
      <c r="C162" s="371"/>
      <c r="D162" s="371"/>
      <c r="E162" s="371"/>
      <c r="F162" s="371"/>
      <c r="L162" s="101"/>
      <c r="M162"/>
    </row>
    <row r="163" spans="1:13" x14ac:dyDescent="0.2">
      <c r="A163" s="371"/>
      <c r="B163" s="371"/>
      <c r="C163" s="371"/>
      <c r="D163" s="371"/>
      <c r="E163" s="371"/>
      <c r="F163" s="371"/>
      <c r="L163" s="101"/>
      <c r="M163"/>
    </row>
    <row r="164" spans="1:13" x14ac:dyDescent="0.2">
      <c r="A164" s="370" t="s">
        <v>64</v>
      </c>
      <c r="B164" s="370"/>
      <c r="C164" s="370"/>
      <c r="D164" s="370"/>
      <c r="E164" s="370"/>
      <c r="F164" s="370"/>
      <c r="L164" s="101"/>
      <c r="M164"/>
    </row>
    <row r="165" spans="1:13" x14ac:dyDescent="0.2">
      <c r="A165" s="371"/>
      <c r="B165" s="371"/>
      <c r="C165" s="371"/>
      <c r="D165" s="371"/>
      <c r="E165" s="371"/>
      <c r="F165" s="371"/>
      <c r="L165" s="101"/>
      <c r="M165"/>
    </row>
    <row r="166" spans="1:13" x14ac:dyDescent="0.2">
      <c r="A166" s="370" t="s">
        <v>65</v>
      </c>
      <c r="B166" s="370"/>
      <c r="C166" s="370"/>
      <c r="D166" s="370"/>
      <c r="E166" s="174"/>
      <c r="F166" s="15">
        <f>H42+J42</f>
        <v>-4961088</v>
      </c>
      <c r="L166" s="101"/>
      <c r="M166"/>
    </row>
    <row r="167" spans="1:13" x14ac:dyDescent="0.2">
      <c r="A167" s="174" t="s">
        <v>150</v>
      </c>
      <c r="B167" s="174"/>
      <c r="C167" s="174"/>
      <c r="D167" s="174"/>
      <c r="E167" s="174"/>
      <c r="F167" s="15">
        <v>0</v>
      </c>
      <c r="L167" s="101"/>
      <c r="M167"/>
    </row>
    <row r="168" spans="1:13" x14ac:dyDescent="0.2">
      <c r="A168" s="370" t="s">
        <v>66</v>
      </c>
      <c r="B168" s="370"/>
      <c r="C168" s="370"/>
      <c r="D168" s="370"/>
      <c r="E168" s="174"/>
      <c r="F168" s="15">
        <v>0</v>
      </c>
      <c r="L168" s="101"/>
      <c r="M168"/>
    </row>
    <row r="169" spans="1:13" x14ac:dyDescent="0.2">
      <c r="A169" s="370" t="s">
        <v>67</v>
      </c>
      <c r="B169" s="370"/>
      <c r="C169" s="370"/>
      <c r="D169" s="370"/>
      <c r="E169" s="174"/>
      <c r="F169" s="15">
        <v>0</v>
      </c>
      <c r="L169" s="101"/>
      <c r="M169"/>
    </row>
    <row r="170" spans="1:13" x14ac:dyDescent="0.2">
      <c r="A170" s="370" t="s">
        <v>68</v>
      </c>
      <c r="B170" s="370"/>
      <c r="C170" s="370"/>
      <c r="D170" s="370"/>
      <c r="E170" s="174"/>
      <c r="F170" s="15">
        <f>I39+K35+K37+I35</f>
        <v>2350000</v>
      </c>
      <c r="L170" s="101"/>
      <c r="M170"/>
    </row>
    <row r="171" spans="1:13" x14ac:dyDescent="0.2">
      <c r="A171" s="174" t="s">
        <v>151</v>
      </c>
      <c r="B171" s="174"/>
      <c r="C171" s="174"/>
      <c r="D171" s="174"/>
      <c r="E171" s="174"/>
      <c r="F171" s="15">
        <v>0</v>
      </c>
      <c r="L171" s="101"/>
      <c r="M171"/>
    </row>
    <row r="172" spans="1:13" x14ac:dyDescent="0.2">
      <c r="A172" s="174" t="s">
        <v>157</v>
      </c>
      <c r="B172" s="174"/>
      <c r="C172" s="174"/>
      <c r="D172" s="174"/>
      <c r="E172" s="174"/>
      <c r="F172" s="15">
        <v>0</v>
      </c>
      <c r="L172" s="101"/>
      <c r="M172"/>
    </row>
    <row r="173" spans="1:13" x14ac:dyDescent="0.2">
      <c r="A173" s="174" t="s">
        <v>69</v>
      </c>
      <c r="B173" s="174"/>
      <c r="C173" s="174"/>
      <c r="D173" s="174"/>
      <c r="E173" s="174"/>
      <c r="F173" s="15">
        <v>0</v>
      </c>
      <c r="L173" s="101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101"/>
      <c r="M174"/>
    </row>
    <row r="175" spans="1:13" x14ac:dyDescent="0.2">
      <c r="A175" s="375" t="s">
        <v>63</v>
      </c>
      <c r="B175" s="375"/>
      <c r="C175" s="375"/>
      <c r="D175" s="375"/>
      <c r="E175" s="174"/>
      <c r="F175" s="15">
        <f>SUM(F166:F174)</f>
        <v>-2611088</v>
      </c>
      <c r="L175" s="101"/>
      <c r="M175"/>
    </row>
    <row r="176" spans="1:13" x14ac:dyDescent="0.2">
      <c r="A176" s="174"/>
      <c r="B176" s="16"/>
      <c r="C176" s="23"/>
      <c r="D176" s="14"/>
      <c r="E176" s="14"/>
      <c r="F176" s="15"/>
      <c r="L176" s="101"/>
      <c r="M176"/>
    </row>
    <row r="177" spans="1:13" x14ac:dyDescent="0.2">
      <c r="A177" s="370" t="s">
        <v>70</v>
      </c>
      <c r="B177" s="370"/>
      <c r="C177" s="370"/>
      <c r="D177" s="370"/>
      <c r="E177" s="370"/>
      <c r="F177" s="370"/>
      <c r="L177" s="101"/>
      <c r="M177"/>
    </row>
    <row r="178" spans="1:13" x14ac:dyDescent="0.2">
      <c r="A178" s="175"/>
      <c r="B178" s="175"/>
      <c r="C178" s="175"/>
      <c r="D178" s="14"/>
      <c r="E178" s="14"/>
      <c r="F178" s="15"/>
      <c r="L178" s="101"/>
      <c r="M178"/>
    </row>
    <row r="179" spans="1:13" x14ac:dyDescent="0.2">
      <c r="A179" s="16" t="s">
        <v>145</v>
      </c>
      <c r="B179" s="16"/>
      <c r="C179" s="16"/>
      <c r="D179" s="16"/>
      <c r="E179" s="174"/>
      <c r="F179" s="15">
        <v>0</v>
      </c>
      <c r="L179" s="101"/>
      <c r="M179"/>
    </row>
    <row r="180" spans="1:13" x14ac:dyDescent="0.2">
      <c r="A180" s="370" t="s">
        <v>146</v>
      </c>
      <c r="B180" s="370"/>
      <c r="C180" s="370"/>
      <c r="D180" s="370"/>
      <c r="E180" s="174"/>
      <c r="F180" s="15">
        <v>0</v>
      </c>
      <c r="L180" s="101"/>
      <c r="M180"/>
    </row>
    <row r="181" spans="1:13" x14ac:dyDescent="0.2">
      <c r="A181" s="16" t="s">
        <v>147</v>
      </c>
      <c r="B181" s="174"/>
      <c r="C181" s="174"/>
      <c r="D181" s="174"/>
      <c r="E181" s="174"/>
      <c r="F181" s="15">
        <v>0</v>
      </c>
      <c r="L181" s="101"/>
      <c r="M181"/>
    </row>
    <row r="182" spans="1:13" x14ac:dyDescent="0.2">
      <c r="A182" s="370" t="s">
        <v>148</v>
      </c>
      <c r="B182" s="370"/>
      <c r="C182" s="370"/>
      <c r="D182" s="370"/>
      <c r="E182" s="174"/>
      <c r="F182" s="15">
        <v>0</v>
      </c>
      <c r="L182" s="101"/>
      <c r="M182"/>
    </row>
    <row r="183" spans="1:13" x14ac:dyDescent="0.2">
      <c r="A183" s="370" t="s">
        <v>153</v>
      </c>
      <c r="B183" s="370"/>
      <c r="C183" s="370"/>
      <c r="D183" s="370"/>
      <c r="E183" s="174"/>
      <c r="F183" s="15">
        <v>0</v>
      </c>
      <c r="L183" s="101"/>
      <c r="M183"/>
    </row>
    <row r="184" spans="1:13" x14ac:dyDescent="0.2">
      <c r="A184" s="16" t="s">
        <v>154</v>
      </c>
      <c r="B184" s="16"/>
      <c r="C184" s="16"/>
      <c r="D184" s="16"/>
      <c r="E184" s="174"/>
      <c r="F184" s="15">
        <v>0</v>
      </c>
      <c r="L184" s="101"/>
      <c r="M184"/>
    </row>
    <row r="185" spans="1:13" x14ac:dyDescent="0.2">
      <c r="A185" s="174" t="s">
        <v>61</v>
      </c>
      <c r="B185" s="174"/>
      <c r="C185" s="174"/>
      <c r="D185" s="174"/>
      <c r="E185" s="174"/>
      <c r="F185" s="15">
        <v>0</v>
      </c>
      <c r="L185" s="101"/>
      <c r="M185"/>
    </row>
    <row r="186" spans="1:13" x14ac:dyDescent="0.2">
      <c r="A186" s="365" t="s">
        <v>62</v>
      </c>
      <c r="B186" s="365"/>
      <c r="C186" s="365"/>
      <c r="D186" s="365"/>
      <c r="E186" s="173"/>
      <c r="F186" s="19">
        <f>F27+F24+F23+F8+F6</f>
        <v>0</v>
      </c>
      <c r="L186" s="101"/>
      <c r="M186"/>
    </row>
    <row r="187" spans="1:13" x14ac:dyDescent="0.2">
      <c r="A187" s="375" t="s">
        <v>63</v>
      </c>
      <c r="B187" s="375"/>
      <c r="C187" s="375"/>
      <c r="D187" s="375"/>
      <c r="E187" s="174"/>
      <c r="F187" s="15">
        <f>SUM(F179:F186)</f>
        <v>0</v>
      </c>
      <c r="L187" s="101"/>
      <c r="M187"/>
    </row>
    <row r="188" spans="1:13" x14ac:dyDescent="0.2">
      <c r="A188" s="371"/>
      <c r="B188" s="371"/>
      <c r="C188" s="371"/>
      <c r="D188" s="371"/>
      <c r="E188" s="371"/>
      <c r="F188" s="371"/>
      <c r="L188" s="101"/>
      <c r="M188"/>
    </row>
    <row r="189" spans="1:13" x14ac:dyDescent="0.2">
      <c r="A189" s="371"/>
      <c r="B189" s="371"/>
      <c r="C189" s="371"/>
      <c r="D189" s="371"/>
      <c r="E189" s="371"/>
      <c r="F189" s="371"/>
      <c r="L189" s="101"/>
      <c r="M189"/>
    </row>
    <row r="190" spans="1:13" x14ac:dyDescent="0.2">
      <c r="A190" s="371"/>
      <c r="B190" s="371"/>
      <c r="C190" s="371"/>
      <c r="D190" s="371"/>
      <c r="E190" s="371"/>
      <c r="F190" s="371"/>
      <c r="L190" s="101"/>
      <c r="M190"/>
    </row>
    <row r="191" spans="1:13" x14ac:dyDescent="0.2">
      <c r="A191" s="370" t="s">
        <v>71</v>
      </c>
      <c r="B191" s="370"/>
      <c r="C191" s="370"/>
      <c r="D191" s="370"/>
      <c r="E191" s="370"/>
      <c r="F191" s="370"/>
      <c r="L191" s="101"/>
      <c r="M191"/>
    </row>
    <row r="192" spans="1:13" x14ac:dyDescent="0.2">
      <c r="A192" s="371"/>
      <c r="B192" s="371"/>
      <c r="C192" s="371"/>
      <c r="D192" s="371"/>
      <c r="E192" s="371"/>
      <c r="F192" s="371"/>
      <c r="L192" s="101"/>
      <c r="M192"/>
    </row>
    <row r="193" spans="1:13" x14ac:dyDescent="0.2">
      <c r="A193" s="370" t="s">
        <v>65</v>
      </c>
      <c r="B193" s="370"/>
      <c r="C193" s="370"/>
      <c r="D193" s="370"/>
      <c r="E193" s="174"/>
      <c r="F193" s="15">
        <v>0</v>
      </c>
      <c r="L193" s="101"/>
      <c r="M193"/>
    </row>
    <row r="194" spans="1:13" x14ac:dyDescent="0.2">
      <c r="A194" s="174" t="s">
        <v>162</v>
      </c>
      <c r="B194" s="174"/>
      <c r="C194" s="174"/>
      <c r="D194" s="174"/>
      <c r="E194" s="174"/>
      <c r="F194" s="15">
        <f>G46</f>
        <v>-60000</v>
      </c>
      <c r="L194" s="101"/>
      <c r="M194"/>
    </row>
    <row r="195" spans="1:13" x14ac:dyDescent="0.2">
      <c r="A195" s="370" t="s">
        <v>66</v>
      </c>
      <c r="B195" s="370"/>
      <c r="C195" s="370"/>
      <c r="D195" s="370"/>
      <c r="E195" s="174"/>
      <c r="F195" s="15">
        <f>SUM(F114)</f>
        <v>-2109656</v>
      </c>
      <c r="L195" s="101"/>
      <c r="M195"/>
    </row>
    <row r="196" spans="1:13" x14ac:dyDescent="0.2">
      <c r="A196" s="370" t="s">
        <v>67</v>
      </c>
      <c r="B196" s="370"/>
      <c r="C196" s="370"/>
      <c r="D196" s="370"/>
      <c r="E196" s="174"/>
      <c r="F196" s="15">
        <f>SUM(F117)</f>
        <v>-424736</v>
      </c>
      <c r="L196" s="101"/>
      <c r="M196"/>
    </row>
    <row r="197" spans="1:13" x14ac:dyDescent="0.2">
      <c r="A197" s="370" t="s">
        <v>68</v>
      </c>
      <c r="B197" s="370"/>
      <c r="C197" s="370"/>
      <c r="D197" s="370"/>
      <c r="E197" s="174"/>
      <c r="F197" s="15">
        <f>F90+F89+F87+F84+G35+F39+F35+F85+F86+F88+F83</f>
        <v>2594392</v>
      </c>
      <c r="L197" s="101"/>
      <c r="M197"/>
    </row>
    <row r="198" spans="1:13" x14ac:dyDescent="0.2">
      <c r="A198" s="174" t="s">
        <v>72</v>
      </c>
      <c r="B198" s="174"/>
      <c r="C198" s="174"/>
      <c r="D198" s="174"/>
      <c r="E198" s="174"/>
      <c r="F198" s="15">
        <v>0</v>
      </c>
      <c r="L198" s="101"/>
      <c r="M198"/>
    </row>
    <row r="199" spans="1:13" x14ac:dyDescent="0.2">
      <c r="A199" s="174" t="s">
        <v>73</v>
      </c>
      <c r="B199" s="174"/>
      <c r="C199" s="174"/>
      <c r="D199" s="174"/>
      <c r="E199" s="174"/>
      <c r="F199" s="15">
        <v>0</v>
      </c>
      <c r="L199" s="101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101"/>
      <c r="M200"/>
    </row>
    <row r="201" spans="1:13" x14ac:dyDescent="0.2">
      <c r="A201" s="375" t="s">
        <v>63</v>
      </c>
      <c r="B201" s="375"/>
      <c r="C201" s="375"/>
      <c r="D201" s="375"/>
      <c r="E201" s="174"/>
      <c r="F201" s="15">
        <f>SUM(F193:F200)</f>
        <v>0</v>
      </c>
      <c r="L201" s="101"/>
      <c r="M201"/>
    </row>
    <row r="202" spans="1:13" x14ac:dyDescent="0.2">
      <c r="A202" s="24"/>
      <c r="B202" s="25"/>
      <c r="C202" s="26"/>
      <c r="D202" s="27"/>
      <c r="E202" s="27"/>
      <c r="F202" s="28"/>
      <c r="L202" s="101"/>
      <c r="M202"/>
    </row>
    <row r="203" spans="1:13" x14ac:dyDescent="0.2">
      <c r="A203" s="24"/>
      <c r="B203" s="25"/>
      <c r="C203" s="26"/>
      <c r="D203" s="27"/>
      <c r="E203" s="27"/>
      <c r="F203" s="28"/>
      <c r="L203" s="101"/>
      <c r="M203"/>
    </row>
    <row r="204" spans="1:13" x14ac:dyDescent="0.2">
      <c r="A204" s="377" t="s">
        <v>74</v>
      </c>
      <c r="B204" s="377"/>
      <c r="C204" s="377"/>
      <c r="D204" s="377"/>
      <c r="E204" s="377"/>
      <c r="F204" s="377"/>
      <c r="L204" s="101"/>
      <c r="M204"/>
    </row>
    <row r="205" spans="1:13" x14ac:dyDescent="0.2">
      <c r="A205" s="376"/>
      <c r="B205" s="376"/>
      <c r="C205" s="376"/>
      <c r="D205" s="376"/>
      <c r="E205" s="376"/>
      <c r="F205" s="376"/>
      <c r="L205" s="101"/>
      <c r="M205"/>
    </row>
    <row r="206" spans="1:13" x14ac:dyDescent="0.2">
      <c r="A206" s="176"/>
      <c r="B206" s="176"/>
      <c r="C206" s="176"/>
      <c r="D206" s="30"/>
      <c r="E206" s="30"/>
      <c r="F206" s="31"/>
      <c r="L206" s="101"/>
      <c r="M206"/>
    </row>
    <row r="207" spans="1:13" x14ac:dyDescent="0.2">
      <c r="A207" s="177" t="s">
        <v>145</v>
      </c>
      <c r="B207" s="32"/>
      <c r="C207" s="32"/>
      <c r="D207" s="32"/>
      <c r="E207" s="32"/>
      <c r="F207" s="31">
        <f>SUM(F151,F179)</f>
        <v>0</v>
      </c>
      <c r="L207" s="101"/>
      <c r="M207"/>
    </row>
    <row r="208" spans="1:13" x14ac:dyDescent="0.2">
      <c r="A208" s="177" t="s">
        <v>146</v>
      </c>
      <c r="B208" s="32"/>
      <c r="C208" s="32"/>
      <c r="D208" s="32"/>
      <c r="E208" s="177"/>
      <c r="F208" s="31">
        <f>SUM(F152,F180)</f>
        <v>0</v>
      </c>
      <c r="L208" s="101"/>
      <c r="M208"/>
    </row>
    <row r="209" spans="1:13" x14ac:dyDescent="0.2">
      <c r="A209" s="377" t="s">
        <v>155</v>
      </c>
      <c r="B209" s="377"/>
      <c r="C209" s="377"/>
      <c r="D209" s="377"/>
      <c r="E209" s="177"/>
      <c r="F209" s="31">
        <f>SUM(F153,F181)</f>
        <v>-2615088</v>
      </c>
      <c r="L209" s="101"/>
      <c r="M209"/>
    </row>
    <row r="210" spans="1:13" x14ac:dyDescent="0.2">
      <c r="A210" s="377" t="s">
        <v>160</v>
      </c>
      <c r="B210" s="377"/>
      <c r="C210" s="377"/>
      <c r="D210" s="377"/>
      <c r="E210" s="177"/>
      <c r="F210" s="31">
        <f>F154+F182</f>
        <v>0</v>
      </c>
      <c r="L210" s="101"/>
      <c r="M210"/>
    </row>
    <row r="211" spans="1:13" x14ac:dyDescent="0.2">
      <c r="A211" s="377" t="s">
        <v>156</v>
      </c>
      <c r="B211" s="377"/>
      <c r="C211" s="377"/>
      <c r="D211" s="377"/>
      <c r="E211" s="177"/>
      <c r="F211" s="31">
        <f>F155+F183</f>
        <v>0</v>
      </c>
      <c r="L211" s="101"/>
      <c r="M211"/>
    </row>
    <row r="212" spans="1:13" x14ac:dyDescent="0.2">
      <c r="A212" s="32" t="s">
        <v>161</v>
      </c>
      <c r="B212" s="32"/>
      <c r="C212" s="32"/>
      <c r="D212" s="32"/>
      <c r="E212" s="177"/>
      <c r="F212" s="31">
        <f>SUM(F184,F156)</f>
        <v>0</v>
      </c>
      <c r="L212" s="101"/>
      <c r="M212"/>
    </row>
    <row r="213" spans="1:13" x14ac:dyDescent="0.2">
      <c r="A213" s="177" t="s">
        <v>61</v>
      </c>
      <c r="B213" s="177"/>
      <c r="C213" s="177"/>
      <c r="D213" s="177"/>
      <c r="E213" s="177"/>
      <c r="F213" s="31">
        <f>F185+F157</f>
        <v>0</v>
      </c>
      <c r="L213" s="101"/>
      <c r="M213"/>
    </row>
    <row r="214" spans="1:13" x14ac:dyDescent="0.2">
      <c r="A214" s="377" t="s">
        <v>62</v>
      </c>
      <c r="B214" s="377"/>
      <c r="C214" s="377"/>
      <c r="D214" s="377"/>
      <c r="E214" s="177"/>
      <c r="F214" s="31">
        <f>F186+F158</f>
        <v>4000</v>
      </c>
      <c r="L214" s="101"/>
      <c r="M214"/>
    </row>
    <row r="215" spans="1:13" x14ac:dyDescent="0.2">
      <c r="A215" s="178" t="s">
        <v>149</v>
      </c>
      <c r="B215" s="178"/>
      <c r="C215" s="178"/>
      <c r="D215" s="178"/>
      <c r="E215" s="178"/>
      <c r="F215" s="35">
        <f>F159</f>
        <v>0</v>
      </c>
      <c r="L215" s="101"/>
      <c r="M215"/>
    </row>
    <row r="216" spans="1:13" x14ac:dyDescent="0.2">
      <c r="A216" s="377" t="s">
        <v>63</v>
      </c>
      <c r="B216" s="377"/>
      <c r="C216" s="377"/>
      <c r="D216" s="377"/>
      <c r="E216" s="177"/>
      <c r="F216" s="31">
        <f>SUM(F207:F215)</f>
        <v>-2611088</v>
      </c>
      <c r="L216" s="101"/>
      <c r="M216"/>
    </row>
    <row r="217" spans="1:13" x14ac:dyDescent="0.2">
      <c r="A217" s="177"/>
      <c r="B217" s="177"/>
      <c r="C217" s="177"/>
      <c r="D217" s="177"/>
      <c r="E217" s="177"/>
      <c r="F217" s="31"/>
      <c r="L217" s="101"/>
      <c r="M217"/>
    </row>
    <row r="218" spans="1:13" x14ac:dyDescent="0.2">
      <c r="A218" s="177"/>
      <c r="B218" s="177"/>
      <c r="C218" s="177"/>
      <c r="D218" s="177"/>
      <c r="E218" s="177"/>
      <c r="F218" s="31"/>
      <c r="L218" s="101"/>
      <c r="M218"/>
    </row>
    <row r="219" spans="1:13" x14ac:dyDescent="0.2">
      <c r="A219" s="376"/>
      <c r="B219" s="376"/>
      <c r="C219" s="376"/>
      <c r="D219" s="376"/>
      <c r="E219" s="376"/>
      <c r="F219" s="376"/>
      <c r="L219" s="101"/>
      <c r="M219"/>
    </row>
    <row r="220" spans="1:13" x14ac:dyDescent="0.2">
      <c r="A220" s="377" t="s">
        <v>76</v>
      </c>
      <c r="B220" s="377"/>
      <c r="C220" s="377"/>
      <c r="D220" s="377"/>
      <c r="E220" s="377"/>
      <c r="F220" s="377"/>
      <c r="L220" s="101"/>
      <c r="M220"/>
    </row>
    <row r="221" spans="1:13" x14ac:dyDescent="0.2">
      <c r="A221" s="376"/>
      <c r="B221" s="376"/>
      <c r="C221" s="376"/>
      <c r="D221" s="376"/>
      <c r="E221" s="376"/>
      <c r="F221" s="376"/>
      <c r="L221" s="101"/>
      <c r="M221"/>
    </row>
    <row r="222" spans="1:13" x14ac:dyDescent="0.2">
      <c r="A222" s="377" t="s">
        <v>65</v>
      </c>
      <c r="B222" s="377"/>
      <c r="C222" s="377"/>
      <c r="D222" s="377"/>
      <c r="E222" s="177"/>
      <c r="F222" s="31">
        <f>SUM(F193,F166)</f>
        <v>-4961088</v>
      </c>
      <c r="L222" s="101"/>
      <c r="M222"/>
    </row>
    <row r="223" spans="1:13" x14ac:dyDescent="0.2">
      <c r="A223" s="177" t="s">
        <v>162</v>
      </c>
      <c r="B223" s="177"/>
      <c r="C223" s="177"/>
      <c r="D223" s="177"/>
      <c r="E223" s="177"/>
      <c r="F223" s="31">
        <f>F194+F167</f>
        <v>-60000</v>
      </c>
      <c r="L223" s="101"/>
      <c r="M223"/>
    </row>
    <row r="224" spans="1:13" x14ac:dyDescent="0.2">
      <c r="A224" s="377" t="s">
        <v>66</v>
      </c>
      <c r="B224" s="377"/>
      <c r="C224" s="377"/>
      <c r="D224" s="377"/>
      <c r="E224" s="177"/>
      <c r="F224" s="31">
        <f>F195+F168</f>
        <v>-2109656</v>
      </c>
      <c r="L224" s="101"/>
      <c r="M224"/>
    </row>
    <row r="225" spans="1:13" x14ac:dyDescent="0.2">
      <c r="A225" s="377" t="s">
        <v>67</v>
      </c>
      <c r="B225" s="377"/>
      <c r="C225" s="377"/>
      <c r="D225" s="377"/>
      <c r="E225" s="177"/>
      <c r="F225" s="31">
        <f>F196+F169</f>
        <v>-424736</v>
      </c>
      <c r="L225" s="101"/>
      <c r="M225"/>
    </row>
    <row r="226" spans="1:13" x14ac:dyDescent="0.2">
      <c r="A226" s="377" t="s">
        <v>68</v>
      </c>
      <c r="B226" s="377"/>
      <c r="C226" s="377"/>
      <c r="D226" s="377"/>
      <c r="E226" s="177"/>
      <c r="F226" s="31">
        <f>F197+F170</f>
        <v>4944392</v>
      </c>
      <c r="L226" s="101"/>
      <c r="M226"/>
    </row>
    <row r="227" spans="1:13" x14ac:dyDescent="0.2">
      <c r="A227" s="177" t="s">
        <v>72</v>
      </c>
      <c r="B227" s="177"/>
      <c r="C227" s="177"/>
      <c r="D227" s="177"/>
      <c r="E227" s="177"/>
      <c r="F227" s="31">
        <f>SUM(F198,F171)</f>
        <v>0</v>
      </c>
      <c r="L227" s="101"/>
      <c r="M227"/>
    </row>
    <row r="228" spans="1:13" x14ac:dyDescent="0.2">
      <c r="A228" s="177" t="s">
        <v>73</v>
      </c>
      <c r="B228" s="177"/>
      <c r="C228" s="177"/>
      <c r="D228" s="177"/>
      <c r="E228" s="177"/>
      <c r="F228" s="31">
        <f>SUM(F199,F172)</f>
        <v>0</v>
      </c>
      <c r="L228" s="101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55">
        <f>F200+F174</f>
        <v>0</v>
      </c>
      <c r="L229" s="101"/>
      <c r="M229"/>
    </row>
    <row r="230" spans="1:13" x14ac:dyDescent="0.2">
      <c r="A230" s="379" t="s">
        <v>63</v>
      </c>
      <c r="B230" s="379"/>
      <c r="C230" s="379"/>
      <c r="D230" s="379"/>
      <c r="E230" s="177"/>
      <c r="F230" s="31">
        <f>SUM(F222:F229)</f>
        <v>-2611088</v>
      </c>
      <c r="L230" s="101"/>
      <c r="M230"/>
    </row>
    <row r="231" spans="1:13" x14ac:dyDescent="0.2">
      <c r="L231" s="101"/>
      <c r="M231"/>
    </row>
    <row r="232" spans="1:13" x14ac:dyDescent="0.2">
      <c r="L232" s="101"/>
      <c r="M232"/>
    </row>
  </sheetData>
  <mergeCells count="82">
    <mergeCell ref="B25:B26"/>
    <mergeCell ref="A31:C31"/>
    <mergeCell ref="A32:A43"/>
    <mergeCell ref="B32:B39"/>
    <mergeCell ref="B40:B42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154:D154"/>
    <mergeCell ref="A155:D155"/>
    <mergeCell ref="A158:D158"/>
    <mergeCell ref="A160:D160"/>
    <mergeCell ref="A161:F163"/>
    <mergeCell ref="A164:F164"/>
    <mergeCell ref="A165:F165"/>
    <mergeCell ref="A166:D166"/>
    <mergeCell ref="A168:D168"/>
    <mergeCell ref="A169:D169"/>
    <mergeCell ref="A170:D170"/>
    <mergeCell ref="A175:D175"/>
    <mergeCell ref="A177:F177"/>
    <mergeCell ref="A180:D180"/>
    <mergeCell ref="A182:D182"/>
    <mergeCell ref="A183:D183"/>
    <mergeCell ref="A186:D186"/>
    <mergeCell ref="A187:D187"/>
    <mergeCell ref="A188:F190"/>
    <mergeCell ref="A191:F191"/>
    <mergeCell ref="A192:F192"/>
    <mergeCell ref="A193:D193"/>
    <mergeCell ref="A195:D195"/>
    <mergeCell ref="A196:D196"/>
    <mergeCell ref="A197:D197"/>
    <mergeCell ref="A201:D201"/>
    <mergeCell ref="A204:F204"/>
    <mergeCell ref="A205:F205"/>
    <mergeCell ref="A209:D209"/>
    <mergeCell ref="A210:D210"/>
    <mergeCell ref="A211:D211"/>
    <mergeCell ref="A214:D214"/>
    <mergeCell ref="A216:D216"/>
    <mergeCell ref="A219:F219"/>
    <mergeCell ref="A220:F220"/>
    <mergeCell ref="A230:D230"/>
    <mergeCell ref="A221:F221"/>
    <mergeCell ref="A222:D222"/>
    <mergeCell ref="A224:D224"/>
    <mergeCell ref="A225:D225"/>
    <mergeCell ref="A226:D226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19" t="s">
        <v>82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10" t="s">
        <v>19</v>
      </c>
      <c r="B4" s="512" t="s">
        <v>0</v>
      </c>
      <c r="C4" s="510" t="s">
        <v>44</v>
      </c>
      <c r="D4" s="510" t="s">
        <v>21</v>
      </c>
      <c r="E4" s="514" t="s">
        <v>168</v>
      </c>
      <c r="F4" s="516" t="s">
        <v>177</v>
      </c>
      <c r="G4" s="517"/>
      <c r="H4" s="517"/>
      <c r="I4" s="518"/>
      <c r="J4" s="514" t="s">
        <v>172</v>
      </c>
      <c r="K4" s="519" t="s">
        <v>178</v>
      </c>
      <c r="L4" s="520" t="s">
        <v>179</v>
      </c>
    </row>
    <row r="5" spans="1:12" ht="41.25" customHeight="1" x14ac:dyDescent="0.2">
      <c r="A5" s="511"/>
      <c r="B5" s="513"/>
      <c r="C5" s="511"/>
      <c r="D5" s="511"/>
      <c r="E5" s="515"/>
      <c r="F5" s="160" t="s">
        <v>43</v>
      </c>
      <c r="G5" s="161" t="s">
        <v>173</v>
      </c>
      <c r="H5" s="161" t="s">
        <v>176</v>
      </c>
      <c r="I5" s="161" t="s">
        <v>174</v>
      </c>
      <c r="J5" s="515"/>
      <c r="K5" s="519"/>
      <c r="L5" s="520"/>
    </row>
    <row r="6" spans="1:12" x14ac:dyDescent="0.2">
      <c r="A6" s="500" t="s">
        <v>38</v>
      </c>
      <c r="B6" s="352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103">
        <v>41943</v>
      </c>
      <c r="L6" s="4">
        <f>J6-K6</f>
        <v>2000</v>
      </c>
    </row>
    <row r="7" spans="1:12" x14ac:dyDescent="0.2">
      <c r="A7" s="500"/>
      <c r="B7" s="35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500"/>
      <c r="B8" s="352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103">
        <v>1496</v>
      </c>
      <c r="L8" s="4">
        <f t="shared" si="1"/>
        <v>61</v>
      </c>
    </row>
    <row r="9" spans="1:12" x14ac:dyDescent="0.2">
      <c r="A9" s="500"/>
      <c r="B9" s="353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500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501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6234076</v>
      </c>
      <c r="L11" s="4">
        <f t="shared" si="1"/>
        <v>771187</v>
      </c>
    </row>
    <row r="12" spans="1:12" x14ac:dyDescent="0.2">
      <c r="A12" s="502"/>
      <c r="B12" s="360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4322095</v>
      </c>
      <c r="L12" s="4">
        <f t="shared" si="1"/>
        <v>177905</v>
      </c>
    </row>
    <row r="13" spans="1:12" x14ac:dyDescent="0.2">
      <c r="A13" s="182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17531375</v>
      </c>
      <c r="L13" s="4">
        <f t="shared" si="1"/>
        <v>2215125</v>
      </c>
    </row>
    <row r="14" spans="1:12" x14ac:dyDescent="0.2">
      <c r="A14" s="183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14388859</v>
      </c>
      <c r="L14" s="4">
        <f>J14-K14</f>
        <v>1870091</v>
      </c>
    </row>
    <row r="15" spans="1:12" x14ac:dyDescent="0.2">
      <c r="A15" s="501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503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503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503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503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504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25189858</v>
      </c>
      <c r="L20" s="4">
        <f t="shared" si="1"/>
        <v>12024954</v>
      </c>
    </row>
    <row r="21" spans="1:13" x14ac:dyDescent="0.2">
      <c r="A21" s="505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505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505"/>
      <c r="B23" s="358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506"/>
      <c r="B24" s="360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412" t="s">
        <v>132</v>
      </c>
      <c r="B25" s="468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413"/>
      <c r="B26" s="47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414"/>
      <c r="B27" s="181" t="s">
        <v>128</v>
      </c>
      <c r="C27" s="126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103">
        <v>248233081</v>
      </c>
      <c r="L28" s="4">
        <f t="shared" si="1"/>
        <v>39974145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103">
        <v>1917505</v>
      </c>
      <c r="L29" s="4">
        <f t="shared" si="1"/>
        <v>367071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103">
        <v>40978714</v>
      </c>
      <c r="L30" s="4">
        <f t="shared" si="1"/>
        <v>3802932</v>
      </c>
    </row>
    <row r="31" spans="1:13" ht="34.5" customHeight="1" x14ac:dyDescent="0.2">
      <c r="A31" s="497" t="s">
        <v>85</v>
      </c>
      <c r="B31" s="498"/>
      <c r="C31" s="499"/>
      <c r="D31" s="138">
        <f t="shared" ref="D31:L31" si="2">SUM(D6:D30)</f>
        <v>426209554</v>
      </c>
      <c r="E31" s="138">
        <f t="shared" si="2"/>
        <v>521744064</v>
      </c>
      <c r="F31" s="138">
        <f t="shared" si="2"/>
        <v>0</v>
      </c>
      <c r="G31" s="138">
        <f t="shared" si="2"/>
        <v>-3633008</v>
      </c>
      <c r="H31" s="138">
        <f t="shared" si="2"/>
        <v>2000</v>
      </c>
      <c r="I31" s="138">
        <f t="shared" si="2"/>
        <v>-1328080</v>
      </c>
      <c r="J31" s="138">
        <f t="shared" si="2"/>
        <v>516784976</v>
      </c>
      <c r="K31" s="139">
        <f t="shared" si="2"/>
        <v>455578705</v>
      </c>
      <c r="L31" s="138">
        <f t="shared" si="2"/>
        <v>61206271</v>
      </c>
    </row>
    <row r="32" spans="1:13" ht="12.75" customHeight="1" x14ac:dyDescent="0.2">
      <c r="A32" s="412" t="s">
        <v>18</v>
      </c>
      <c r="B32" s="362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413"/>
      <c r="B33" s="363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413"/>
      <c r="B34" s="363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413"/>
      <c r="B35" s="363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105">
        <v>7417651</v>
      </c>
      <c r="L35" s="4">
        <f t="shared" si="4"/>
        <v>11901332</v>
      </c>
    </row>
    <row r="36" spans="1:12" x14ac:dyDescent="0.2">
      <c r="A36" s="413"/>
      <c r="B36" s="363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413"/>
      <c r="B37" s="363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105">
        <v>76257</v>
      </c>
      <c r="L37" s="4">
        <f t="shared" si="4"/>
        <v>517149</v>
      </c>
    </row>
    <row r="38" spans="1:12" x14ac:dyDescent="0.2">
      <c r="A38" s="413"/>
      <c r="B38" s="363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413"/>
      <c r="B39" s="364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105">
        <v>83538</v>
      </c>
      <c r="L39" s="120">
        <f t="shared" si="4"/>
        <v>1681</v>
      </c>
    </row>
    <row r="40" spans="1:12" x14ac:dyDescent="0.2">
      <c r="A40" s="413"/>
      <c r="B40" s="358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413"/>
      <c r="B41" s="361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413"/>
      <c r="B42" s="361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105">
        <v>293596047</v>
      </c>
      <c r="L42" s="4">
        <f t="shared" si="4"/>
        <v>44145401</v>
      </c>
    </row>
    <row r="43" spans="1:12" x14ac:dyDescent="0.2">
      <c r="A43" s="414"/>
      <c r="B43" s="180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55" t="s">
        <v>24</v>
      </c>
      <c r="B44" s="358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80"/>
      <c r="B45" s="360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55" t="s">
        <v>30</v>
      </c>
      <c r="B46" s="358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105">
        <v>12676500</v>
      </c>
      <c r="L46" s="4">
        <f t="shared" si="4"/>
        <v>0</v>
      </c>
    </row>
    <row r="47" spans="1:12" x14ac:dyDescent="0.2">
      <c r="A47" s="380"/>
      <c r="B47" s="360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55" t="s">
        <v>138</v>
      </c>
      <c r="B48" s="349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94"/>
      <c r="B49" s="350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13549126</v>
      </c>
      <c r="L49" s="4">
        <f>J49-K49</f>
        <v>2709824</v>
      </c>
    </row>
    <row r="50" spans="1:12" x14ac:dyDescent="0.2">
      <c r="A50" s="355" t="s">
        <v>48</v>
      </c>
      <c r="B50" s="349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56"/>
      <c r="B51" s="350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56"/>
      <c r="B52" s="350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56"/>
      <c r="B53" s="350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56"/>
      <c r="B54" s="350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56"/>
      <c r="B55" s="350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56"/>
      <c r="B56" s="350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56"/>
      <c r="B57" s="350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56"/>
      <c r="B58" s="350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56"/>
      <c r="B59" s="350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56"/>
      <c r="B60" s="350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56"/>
      <c r="B61" s="350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55" t="s">
        <v>49</v>
      </c>
      <c r="B62" s="180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56"/>
      <c r="B63" s="411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770000</v>
      </c>
      <c r="L63" s="4">
        <f t="shared" si="4"/>
        <v>200000</v>
      </c>
    </row>
    <row r="64" spans="1:12" x14ac:dyDescent="0.2">
      <c r="A64" s="356"/>
      <c r="B64" s="411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950000</v>
      </c>
      <c r="L64" s="4">
        <f t="shared" si="4"/>
        <v>9841000</v>
      </c>
    </row>
    <row r="65" spans="1:12" x14ac:dyDescent="0.2">
      <c r="A65" s="356"/>
      <c r="B65" s="411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144550</v>
      </c>
      <c r="L65" s="4">
        <f t="shared" si="4"/>
        <v>2967732</v>
      </c>
    </row>
    <row r="66" spans="1:12" x14ac:dyDescent="0.2">
      <c r="A66" s="356"/>
      <c r="B66" s="411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56"/>
      <c r="B67" s="411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56"/>
      <c r="B68" s="411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56"/>
      <c r="B69" s="411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56"/>
      <c r="B70" s="411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6921600</v>
      </c>
      <c r="L70" s="4">
        <f t="shared" si="4"/>
        <v>7078392</v>
      </c>
    </row>
    <row r="71" spans="1:12" x14ac:dyDescent="0.2">
      <c r="A71" s="356"/>
      <c r="B71" s="411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56"/>
      <c r="B72" s="411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1868832</v>
      </c>
      <c r="L72" s="4">
        <f t="shared" si="4"/>
        <v>3259089</v>
      </c>
    </row>
    <row r="73" spans="1:12" x14ac:dyDescent="0.2">
      <c r="A73" s="356"/>
      <c r="B73" s="411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56"/>
      <c r="B74" s="411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56"/>
      <c r="B75" s="411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56"/>
      <c r="B76" s="411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56"/>
      <c r="B77" s="411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56"/>
      <c r="B78" s="411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56"/>
      <c r="B79" s="411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80"/>
      <c r="B80" s="411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507" t="s">
        <v>127</v>
      </c>
      <c r="B81" s="468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2637070</v>
      </c>
      <c r="L81" s="4">
        <f t="shared" si="4"/>
        <v>527414</v>
      </c>
    </row>
    <row r="82" spans="1:13" x14ac:dyDescent="0.2">
      <c r="A82" s="508"/>
      <c r="B82" s="469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461485</v>
      </c>
      <c r="L82" s="4">
        <f t="shared" si="4"/>
        <v>92298</v>
      </c>
    </row>
    <row r="83" spans="1:13" x14ac:dyDescent="0.2">
      <c r="A83" s="508"/>
      <c r="B83" s="469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508"/>
      <c r="B84" s="469"/>
      <c r="C84" s="131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508"/>
      <c r="B85" s="469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508"/>
      <c r="B86" s="469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508"/>
      <c r="B87" s="469"/>
      <c r="C87" s="131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105">
        <v>3283622</v>
      </c>
      <c r="L87" s="4">
        <f t="shared" si="4"/>
        <v>703937</v>
      </c>
      <c r="M87" s="166"/>
    </row>
    <row r="88" spans="1:13" x14ac:dyDescent="0.2">
      <c r="A88" s="508"/>
      <c r="B88" s="469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508"/>
      <c r="B89" s="469"/>
      <c r="C89" s="131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105">
        <v>666180</v>
      </c>
      <c r="L89" s="120">
        <f t="shared" si="4"/>
        <v>393698</v>
      </c>
      <c r="M89" s="166"/>
    </row>
    <row r="90" spans="1:13" x14ac:dyDescent="0.2">
      <c r="A90" s="508"/>
      <c r="B90" s="469"/>
      <c r="C90" s="131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105">
        <v>900000</v>
      </c>
      <c r="L90" s="4">
        <f t="shared" si="4"/>
        <v>0</v>
      </c>
      <c r="M90" s="166"/>
    </row>
    <row r="91" spans="1:13" x14ac:dyDescent="0.2">
      <c r="A91" s="508"/>
      <c r="B91" s="469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262453</v>
      </c>
      <c r="L91" s="4">
        <f t="shared" si="4"/>
        <v>0</v>
      </c>
      <c r="M91" s="166"/>
    </row>
    <row r="92" spans="1:13" x14ac:dyDescent="0.2">
      <c r="A92" s="508"/>
      <c r="B92" s="469"/>
      <c r="C92" s="131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105">
        <v>721800</v>
      </c>
      <c r="L92" s="4">
        <f t="shared" si="4"/>
        <v>0</v>
      </c>
      <c r="M92" s="166"/>
    </row>
    <row r="93" spans="1:13" ht="13.5" customHeight="1" x14ac:dyDescent="0.2">
      <c r="A93" s="508"/>
      <c r="B93" s="469"/>
      <c r="C93" s="131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105">
        <v>3314830</v>
      </c>
      <c r="L93" s="4">
        <f t="shared" si="4"/>
        <v>4040370</v>
      </c>
    </row>
    <row r="94" spans="1:13" ht="13.5" customHeight="1" x14ac:dyDescent="0.2">
      <c r="A94" s="508"/>
      <c r="B94" s="469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1160752</v>
      </c>
      <c r="L94" s="4">
        <f t="shared" si="4"/>
        <v>1090900</v>
      </c>
    </row>
    <row r="95" spans="1:13" x14ac:dyDescent="0.2">
      <c r="A95" s="508"/>
      <c r="B95" s="469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509"/>
      <c r="B96" s="470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97" t="s">
        <v>86</v>
      </c>
      <c r="B97" s="498"/>
      <c r="C97" s="499"/>
      <c r="D97" s="138">
        <f t="shared" ref="D97:L97" si="5">SUM(D32:D96)</f>
        <v>426209554</v>
      </c>
      <c r="E97" s="138">
        <f t="shared" si="5"/>
        <v>521744064</v>
      </c>
      <c r="F97" s="138">
        <f t="shared" si="5"/>
        <v>0</v>
      </c>
      <c r="G97" s="138">
        <f t="shared" si="5"/>
        <v>-3633008</v>
      </c>
      <c r="H97" s="138">
        <f t="shared" si="5"/>
        <v>2000</v>
      </c>
      <c r="I97" s="138">
        <f t="shared" si="5"/>
        <v>-1328080</v>
      </c>
      <c r="J97" s="138">
        <f t="shared" si="5"/>
        <v>516784976</v>
      </c>
      <c r="K97" s="138">
        <f t="shared" si="5"/>
        <v>374332345</v>
      </c>
      <c r="L97" s="138">
        <f t="shared" si="5"/>
        <v>142452631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43799</v>
      </c>
      <c r="L102" s="55"/>
    </row>
    <row r="103" spans="1:12" s="85" customFormat="1" ht="33.75" x14ac:dyDescent="0.2">
      <c r="A103" s="406" t="s">
        <v>101</v>
      </c>
      <c r="B103" s="407"/>
      <c r="C103" s="84" t="s">
        <v>44</v>
      </c>
      <c r="D103" s="184" t="s">
        <v>21</v>
      </c>
      <c r="E103" s="185" t="s">
        <v>168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185" t="s">
        <v>172</v>
      </c>
      <c r="K103" s="106" t="s">
        <v>178</v>
      </c>
    </row>
    <row r="104" spans="1:12" x14ac:dyDescent="0.2">
      <c r="A104" s="408"/>
      <c r="B104" s="373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">
      <c r="A105" s="408"/>
      <c r="B105" s="373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">
      <c r="A106" s="408"/>
      <c r="B106" s="373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408"/>
      <c r="B107" s="373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408"/>
      <c r="B108" s="373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">
      <c r="A109" s="408"/>
      <c r="B109" s="373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">
      <c r="A110" s="408"/>
      <c r="B110" s="373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">
      <c r="A111" s="408"/>
      <c r="B111" s="373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408"/>
      <c r="B112" s="373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408"/>
      <c r="B113" s="373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">
      <c r="A114" s="408"/>
      <c r="B114" s="373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3407070</v>
      </c>
    </row>
    <row r="115" spans="1:12" x14ac:dyDescent="0.2">
      <c r="A115" s="408"/>
      <c r="B115" s="373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950000</v>
      </c>
    </row>
    <row r="116" spans="1:12" x14ac:dyDescent="0.2">
      <c r="A116" s="408"/>
      <c r="B116" s="373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">
      <c r="A117" s="408"/>
      <c r="B117" s="373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">
      <c r="A118" s="408"/>
      <c r="B118" s="373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408"/>
      <c r="B119" s="373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408"/>
      <c r="B120" s="373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408"/>
      <c r="B121" s="373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408"/>
      <c r="B122" s="373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408"/>
      <c r="B123" s="373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">
      <c r="A124" s="408"/>
      <c r="B124" s="373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408"/>
      <c r="B125" s="373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408"/>
      <c r="B126" s="373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">
      <c r="A127" s="408"/>
      <c r="B127" s="373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408"/>
      <c r="B128" s="373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">
      <c r="A129" s="408"/>
      <c r="B129" s="373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">
      <c r="A130" s="408"/>
      <c r="B130" s="373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408"/>
      <c r="B131" s="373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35">
        <f t="shared" si="32"/>
        <v>17986863</v>
      </c>
    </row>
    <row r="132" spans="1:12" x14ac:dyDescent="0.2">
      <c r="A132" s="408"/>
      <c r="B132" s="373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13599126</v>
      </c>
    </row>
    <row r="133" spans="1:12" x14ac:dyDescent="0.2">
      <c r="A133" s="408"/>
      <c r="B133" s="373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9">
        <f t="shared" si="34"/>
        <v>31585989</v>
      </c>
      <c r="L133" s="1"/>
    </row>
    <row r="134" spans="1:12" x14ac:dyDescent="0.2">
      <c r="A134" s="408"/>
      <c r="B134" s="373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">
      <c r="A135" s="408"/>
      <c r="B135" s="373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">
      <c r="A136" s="408"/>
      <c r="B136" s="373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">
      <c r="A137" s="408"/>
      <c r="B137" s="373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">
      <c r="A138" s="408"/>
      <c r="B138" s="373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">
      <c r="A139" s="408"/>
      <c r="B139" s="373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408"/>
      <c r="B140" s="373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408"/>
      <c r="B141" s="373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408"/>
      <c r="B142" s="373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408"/>
      <c r="B143" s="373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11">
        <f t="shared" si="42"/>
        <v>293596047</v>
      </c>
      <c r="L143" s="1"/>
    </row>
    <row r="144" spans="1:12" x14ac:dyDescent="0.2">
      <c r="A144" s="409"/>
      <c r="B144" s="410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2.28515625" customWidth="1"/>
    <col min="5" max="5" width="12.7109375" customWidth="1"/>
    <col min="6" max="6" width="13.28515625" customWidth="1"/>
    <col min="7" max="14" width="11.42578125" customWidth="1"/>
    <col min="15" max="15" width="12.42578125" customWidth="1"/>
    <col min="16" max="16" width="14.42578125" style="101" customWidth="1"/>
    <col min="17" max="17" width="11.5703125" customWidth="1"/>
  </cols>
  <sheetData>
    <row r="1" spans="1:17" x14ac:dyDescent="0.2">
      <c r="A1" s="534" t="s">
        <v>82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</row>
    <row r="2" spans="1:17" x14ac:dyDescent="0.2">
      <c r="F2" s="2"/>
    </row>
    <row r="3" spans="1:17" x14ac:dyDescent="0.2">
      <c r="E3" s="5"/>
      <c r="F3" s="3"/>
      <c r="P3" s="102"/>
    </row>
    <row r="4" spans="1:17" x14ac:dyDescent="0.2">
      <c r="A4" s="510" t="s">
        <v>19</v>
      </c>
      <c r="B4" s="512" t="s">
        <v>0</v>
      </c>
      <c r="C4" s="510" t="s">
        <v>44</v>
      </c>
      <c r="D4" s="510" t="s">
        <v>21</v>
      </c>
      <c r="E4" s="514" t="s">
        <v>172</v>
      </c>
      <c r="F4" s="516" t="s">
        <v>180</v>
      </c>
      <c r="G4" s="517"/>
      <c r="H4" s="517"/>
      <c r="I4" s="517"/>
      <c r="J4" s="517"/>
      <c r="K4" s="517"/>
      <c r="L4" s="517"/>
      <c r="M4" s="517"/>
      <c r="N4" s="518"/>
      <c r="O4" s="514" t="s">
        <v>181</v>
      </c>
      <c r="P4" s="519" t="s">
        <v>182</v>
      </c>
      <c r="Q4" s="520" t="s">
        <v>183</v>
      </c>
    </row>
    <row r="5" spans="1:17" ht="77.25" customHeight="1" x14ac:dyDescent="0.2">
      <c r="A5" s="511"/>
      <c r="B5" s="513"/>
      <c r="C5" s="511"/>
      <c r="D5" s="511"/>
      <c r="E5" s="515"/>
      <c r="F5" s="160" t="s">
        <v>43</v>
      </c>
      <c r="G5" s="161" t="s">
        <v>185</v>
      </c>
      <c r="H5" s="161" t="s">
        <v>186</v>
      </c>
      <c r="I5" s="161" t="s">
        <v>194</v>
      </c>
      <c r="J5" s="190" t="s">
        <v>187</v>
      </c>
      <c r="K5" s="190" t="s">
        <v>188</v>
      </c>
      <c r="L5" s="190" t="s">
        <v>190</v>
      </c>
      <c r="M5" s="190" t="s">
        <v>196</v>
      </c>
      <c r="N5" s="190" t="s">
        <v>189</v>
      </c>
      <c r="O5" s="515"/>
      <c r="P5" s="519"/>
      <c r="Q5" s="520"/>
    </row>
    <row r="6" spans="1:17" x14ac:dyDescent="0.2">
      <c r="A6" s="500" t="s">
        <v>38</v>
      </c>
      <c r="B6" s="352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103">
        <v>43624</v>
      </c>
      <c r="Q6" s="4">
        <f>O6-P6</f>
        <v>0</v>
      </c>
    </row>
    <row r="7" spans="1:17" x14ac:dyDescent="0.2">
      <c r="A7" s="500"/>
      <c r="B7" s="35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103">
        <v>10800</v>
      </c>
      <c r="Q7" s="4">
        <f t="shared" ref="Q7:Q31" si="1">O7-P7</f>
        <v>0</v>
      </c>
    </row>
    <row r="8" spans="1:17" x14ac:dyDescent="0.2">
      <c r="A8" s="500"/>
      <c r="B8" s="352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103">
        <v>1651</v>
      </c>
      <c r="Q8" s="4">
        <f t="shared" si="1"/>
        <v>0</v>
      </c>
    </row>
    <row r="9" spans="1:17" x14ac:dyDescent="0.2">
      <c r="A9" s="500"/>
      <c r="B9" s="353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32">
        <v>4812747</v>
      </c>
      <c r="Q9" s="120">
        <f t="shared" si="1"/>
        <v>0</v>
      </c>
    </row>
    <row r="10" spans="1:17" x14ac:dyDescent="0.2">
      <c r="A10" s="500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103">
        <v>10810958</v>
      </c>
      <c r="Q10" s="4">
        <f t="shared" si="1"/>
        <v>0</v>
      </c>
    </row>
    <row r="11" spans="1:17" x14ac:dyDescent="0.2">
      <c r="A11" s="501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103">
        <v>6863919</v>
      </c>
      <c r="Q11" s="4">
        <f t="shared" si="1"/>
        <v>0</v>
      </c>
    </row>
    <row r="12" spans="1:17" x14ac:dyDescent="0.2">
      <c r="A12" s="502"/>
      <c r="B12" s="360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103">
        <v>4500000</v>
      </c>
      <c r="Q12" s="4">
        <f t="shared" si="1"/>
        <v>0</v>
      </c>
    </row>
    <row r="13" spans="1:17" x14ac:dyDescent="0.2">
      <c r="A13" s="188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103">
        <v>19452625</v>
      </c>
      <c r="Q13" s="4">
        <f t="shared" si="1"/>
        <v>0</v>
      </c>
    </row>
    <row r="14" spans="1:17" x14ac:dyDescent="0.2">
      <c r="A14" s="189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103">
        <v>15994463</v>
      </c>
      <c r="Q14" s="4">
        <f>O14-P14</f>
        <v>0</v>
      </c>
    </row>
    <row r="15" spans="1:17" x14ac:dyDescent="0.2">
      <c r="A15" s="501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103"/>
      <c r="Q15" s="4">
        <f t="shared" si="1"/>
        <v>0</v>
      </c>
    </row>
    <row r="16" spans="1:17" x14ac:dyDescent="0.2">
      <c r="A16" s="503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103"/>
      <c r="Q16" s="4">
        <f t="shared" si="1"/>
        <v>0</v>
      </c>
    </row>
    <row r="17" spans="1:18" x14ac:dyDescent="0.2">
      <c r="A17" s="503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103">
        <v>199713</v>
      </c>
      <c r="Q17" s="4">
        <f t="shared" si="1"/>
        <v>0</v>
      </c>
    </row>
    <row r="18" spans="1:18" x14ac:dyDescent="0.2">
      <c r="A18" s="503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103"/>
      <c r="Q18" s="4">
        <f t="shared" si="1"/>
        <v>0</v>
      </c>
    </row>
    <row r="19" spans="1:18" x14ac:dyDescent="0.2">
      <c r="A19" s="503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103"/>
      <c r="Q19" s="4">
        <f t="shared" si="1"/>
        <v>0</v>
      </c>
    </row>
    <row r="20" spans="1:18" x14ac:dyDescent="0.2">
      <c r="A20" s="504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103">
        <v>25189858</v>
      </c>
      <c r="Q20" s="4">
        <f t="shared" si="1"/>
        <v>0</v>
      </c>
    </row>
    <row r="21" spans="1:18" x14ac:dyDescent="0.2">
      <c r="A21" s="505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103">
        <v>654581</v>
      </c>
      <c r="Q21" s="4">
        <f t="shared" si="1"/>
        <v>0</v>
      </c>
    </row>
    <row r="22" spans="1:18" x14ac:dyDescent="0.2">
      <c r="A22" s="505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103">
        <v>17033910</v>
      </c>
      <c r="Q22" s="4">
        <f t="shared" si="1"/>
        <v>0</v>
      </c>
    </row>
    <row r="23" spans="1:18" x14ac:dyDescent="0.2">
      <c r="A23" s="505"/>
      <c r="B23" s="468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103">
        <v>8</v>
      </c>
      <c r="Q23" s="4">
        <f t="shared" si="1"/>
        <v>0</v>
      </c>
    </row>
    <row r="24" spans="1:18" x14ac:dyDescent="0.2">
      <c r="A24" s="505"/>
      <c r="B24" s="469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103">
        <v>0</v>
      </c>
      <c r="Q24" s="120">
        <f t="shared" si="1"/>
        <v>0</v>
      </c>
    </row>
    <row r="25" spans="1:18" x14ac:dyDescent="0.2">
      <c r="A25" s="506"/>
      <c r="B25" s="470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103">
        <v>0</v>
      </c>
      <c r="Q25" s="4">
        <f t="shared" si="1"/>
        <v>0</v>
      </c>
    </row>
    <row r="26" spans="1:18" ht="21" customHeight="1" x14ac:dyDescent="0.2">
      <c r="A26" s="412" t="s">
        <v>132</v>
      </c>
      <c r="B26" s="468" t="s">
        <v>4</v>
      </c>
      <c r="C26" s="126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103">
        <v>20415059</v>
      </c>
      <c r="Q26" s="4">
        <f t="shared" si="1"/>
        <v>0</v>
      </c>
    </row>
    <row r="27" spans="1:18" ht="21" customHeight="1" x14ac:dyDescent="0.2">
      <c r="A27" s="413"/>
      <c r="B27" s="470"/>
      <c r="C27" s="126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103">
        <v>58232268</v>
      </c>
      <c r="Q27" s="4">
        <f t="shared" si="1"/>
        <v>0</v>
      </c>
    </row>
    <row r="28" spans="1:18" ht="21" customHeight="1" x14ac:dyDescent="0.2">
      <c r="A28" s="414"/>
      <c r="B28" s="187" t="s">
        <v>128</v>
      </c>
      <c r="C28" s="126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103">
        <v>0</v>
      </c>
      <c r="Q28" s="120">
        <f t="shared" si="1"/>
        <v>0</v>
      </c>
      <c r="R28" s="166"/>
    </row>
    <row r="29" spans="1:18" x14ac:dyDescent="0.2">
      <c r="A29" s="142" t="s">
        <v>29</v>
      </c>
      <c r="B29" s="97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103">
        <v>288604677</v>
      </c>
      <c r="Q29" s="4">
        <f t="shared" si="1"/>
        <v>0</v>
      </c>
    </row>
    <row r="30" spans="1:18" x14ac:dyDescent="0.2">
      <c r="A30" s="142" t="s">
        <v>87</v>
      </c>
      <c r="B30" s="97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103">
        <v>2279883</v>
      </c>
      <c r="Q30" s="4">
        <f t="shared" si="1"/>
        <v>0</v>
      </c>
    </row>
    <row r="31" spans="1:18" x14ac:dyDescent="0.2">
      <c r="A31" s="143" t="s">
        <v>42</v>
      </c>
      <c r="B31" s="97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103">
        <v>44708894</v>
      </c>
      <c r="Q31" s="4">
        <f t="shared" si="1"/>
        <v>0</v>
      </c>
    </row>
    <row r="32" spans="1:18" ht="34.5" customHeight="1" x14ac:dyDescent="0.2">
      <c r="A32" s="497" t="s">
        <v>85</v>
      </c>
      <c r="B32" s="498"/>
      <c r="C32" s="499"/>
      <c r="D32" s="138">
        <f t="shared" ref="D32:Q32" si="2">SUM(D6:D31)</f>
        <v>426209554</v>
      </c>
      <c r="E32" s="138">
        <f t="shared" si="2"/>
        <v>516784976</v>
      </c>
      <c r="F32" s="138">
        <f t="shared" si="2"/>
        <v>0</v>
      </c>
      <c r="G32" s="138">
        <f t="shared" si="2"/>
        <v>-12025746</v>
      </c>
      <c r="H32" s="138">
        <f t="shared" si="2"/>
        <v>-1253</v>
      </c>
      <c r="I32" s="138">
        <f t="shared" si="2"/>
        <v>-225</v>
      </c>
      <c r="J32" s="138">
        <f t="shared" si="2"/>
        <v>15431586</v>
      </c>
      <c r="K32" s="138">
        <f t="shared" si="2"/>
        <v>0</v>
      </c>
      <c r="L32" s="138">
        <f t="shared" si="2"/>
        <v>-699706</v>
      </c>
      <c r="M32" s="138">
        <f t="shared" si="2"/>
        <v>16016</v>
      </c>
      <c r="N32" s="138">
        <f t="shared" si="2"/>
        <v>303990</v>
      </c>
      <c r="O32" s="138">
        <f t="shared" si="2"/>
        <v>519809638</v>
      </c>
      <c r="P32" s="139">
        <f t="shared" si="2"/>
        <v>519809638</v>
      </c>
      <c r="Q32" s="138">
        <f t="shared" si="2"/>
        <v>0</v>
      </c>
    </row>
    <row r="33" spans="1:17" ht="12.75" customHeight="1" x14ac:dyDescent="0.2">
      <c r="A33" s="412" t="s">
        <v>18</v>
      </c>
      <c r="B33" s="362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105">
        <v>0</v>
      </c>
      <c r="Q33" s="4">
        <f t="shared" ref="Q33:Q98" si="3">O33-P33</f>
        <v>24000</v>
      </c>
    </row>
    <row r="34" spans="1:17" ht="12.75" customHeight="1" x14ac:dyDescent="0.2">
      <c r="A34" s="413"/>
      <c r="B34" s="363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105">
        <v>1870</v>
      </c>
      <c r="Q34" s="4">
        <f t="shared" si="3"/>
        <v>0</v>
      </c>
    </row>
    <row r="35" spans="1:17" x14ac:dyDescent="0.2">
      <c r="A35" s="413"/>
      <c r="B35" s="363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105">
        <v>0</v>
      </c>
      <c r="Q35" s="4">
        <f t="shared" si="3"/>
        <v>1870</v>
      </c>
    </row>
    <row r="36" spans="1:17" x14ac:dyDescent="0.2">
      <c r="A36" s="413"/>
      <c r="B36" s="363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105">
        <v>67100</v>
      </c>
      <c r="Q36" s="4">
        <f t="shared" si="3"/>
        <v>0</v>
      </c>
    </row>
    <row r="37" spans="1:17" x14ac:dyDescent="0.2">
      <c r="A37" s="413"/>
      <c r="B37" s="363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105">
        <v>8202558</v>
      </c>
      <c r="Q37" s="4">
        <f t="shared" si="3"/>
        <v>10400458</v>
      </c>
    </row>
    <row r="38" spans="1:17" x14ac:dyDescent="0.2">
      <c r="A38" s="413"/>
      <c r="B38" s="363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105">
        <v>73260</v>
      </c>
      <c r="Q38" s="4">
        <f t="shared" si="3"/>
        <v>0</v>
      </c>
    </row>
    <row r="39" spans="1:17" x14ac:dyDescent="0.2">
      <c r="A39" s="413"/>
      <c r="B39" s="363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105">
        <v>86043</v>
      </c>
      <c r="Q39" s="4">
        <f t="shared" si="3"/>
        <v>507363</v>
      </c>
    </row>
    <row r="40" spans="1:17" x14ac:dyDescent="0.2">
      <c r="A40" s="413"/>
      <c r="B40" s="363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105">
        <v>83000</v>
      </c>
      <c r="Q40" s="4">
        <f t="shared" si="3"/>
        <v>0</v>
      </c>
    </row>
    <row r="41" spans="1:17" x14ac:dyDescent="0.2">
      <c r="A41" s="413"/>
      <c r="B41" s="364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105">
        <v>83538</v>
      </c>
      <c r="Q41" s="120">
        <f t="shared" si="3"/>
        <v>0</v>
      </c>
    </row>
    <row r="42" spans="1:17" x14ac:dyDescent="0.2">
      <c r="A42" s="413"/>
      <c r="B42" s="358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33">
        <v>2267</v>
      </c>
      <c r="Q42" s="120">
        <f t="shared" si="3"/>
        <v>0</v>
      </c>
    </row>
    <row r="43" spans="1:17" x14ac:dyDescent="0.2">
      <c r="A43" s="413"/>
      <c r="B43" s="361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105">
        <v>0</v>
      </c>
      <c r="Q43" s="4">
        <f t="shared" si="3"/>
        <v>0</v>
      </c>
    </row>
    <row r="44" spans="1:17" x14ac:dyDescent="0.2">
      <c r="A44" s="413"/>
      <c r="B44" s="361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105">
        <v>338060201</v>
      </c>
      <c r="Q44" s="4">
        <f t="shared" si="3"/>
        <v>0</v>
      </c>
    </row>
    <row r="45" spans="1:17" x14ac:dyDescent="0.2">
      <c r="A45" s="414"/>
      <c r="B45" s="186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105">
        <v>0</v>
      </c>
      <c r="Q45" s="4">
        <f t="shared" si="3"/>
        <v>0</v>
      </c>
    </row>
    <row r="46" spans="1:17" x14ac:dyDescent="0.2">
      <c r="A46" s="355" t="s">
        <v>24</v>
      </c>
      <c r="B46" s="358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105">
        <v>7005263</v>
      </c>
      <c r="Q46" s="4">
        <f t="shared" si="3"/>
        <v>0</v>
      </c>
    </row>
    <row r="47" spans="1:17" x14ac:dyDescent="0.2">
      <c r="A47" s="380"/>
      <c r="B47" s="360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105">
        <v>4500000</v>
      </c>
      <c r="Q47" s="4">
        <f t="shared" si="3"/>
        <v>0</v>
      </c>
    </row>
    <row r="48" spans="1:17" x14ac:dyDescent="0.2">
      <c r="A48" s="355" t="s">
        <v>30</v>
      </c>
      <c r="B48" s="358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105">
        <v>12676500</v>
      </c>
      <c r="Q48" s="4">
        <f t="shared" si="3"/>
        <v>0</v>
      </c>
    </row>
    <row r="49" spans="1:17" x14ac:dyDescent="0.2">
      <c r="A49" s="380"/>
      <c r="B49" s="360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105">
        <v>50000</v>
      </c>
      <c r="Q49" s="4">
        <f t="shared" si="3"/>
        <v>0</v>
      </c>
    </row>
    <row r="50" spans="1:17" x14ac:dyDescent="0.2">
      <c r="A50" s="355" t="s">
        <v>138</v>
      </c>
      <c r="B50" s="349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105"/>
      <c r="Q50" s="4">
        <f>O50-P50</f>
        <v>0</v>
      </c>
    </row>
    <row r="51" spans="1:17" x14ac:dyDescent="0.2">
      <c r="A51" s="394"/>
      <c r="B51" s="350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105">
        <v>16258950</v>
      </c>
      <c r="Q51" s="4">
        <f>O51-P51</f>
        <v>0</v>
      </c>
    </row>
    <row r="52" spans="1:17" x14ac:dyDescent="0.2">
      <c r="A52" s="355" t="s">
        <v>48</v>
      </c>
      <c r="B52" s="349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105">
        <v>0</v>
      </c>
      <c r="Q52" s="4">
        <f t="shared" si="3"/>
        <v>0</v>
      </c>
    </row>
    <row r="53" spans="1:17" x14ac:dyDescent="0.2">
      <c r="A53" s="356"/>
      <c r="B53" s="350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105">
        <v>0</v>
      </c>
      <c r="Q53" s="4">
        <f t="shared" si="3"/>
        <v>0</v>
      </c>
    </row>
    <row r="54" spans="1:17" x14ac:dyDescent="0.2">
      <c r="A54" s="356"/>
      <c r="B54" s="350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105">
        <v>0</v>
      </c>
      <c r="Q54" s="4">
        <f t="shared" si="3"/>
        <v>0</v>
      </c>
    </row>
    <row r="55" spans="1:17" x14ac:dyDescent="0.2">
      <c r="A55" s="356"/>
      <c r="B55" s="350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105">
        <v>500</v>
      </c>
      <c r="Q55" s="4">
        <f t="shared" si="3"/>
        <v>99213</v>
      </c>
    </row>
    <row r="56" spans="1:17" x14ac:dyDescent="0.2">
      <c r="A56" s="356"/>
      <c r="B56" s="350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105">
        <v>0</v>
      </c>
      <c r="Q56" s="4">
        <f t="shared" si="3"/>
        <v>0</v>
      </c>
    </row>
    <row r="57" spans="1:17" x14ac:dyDescent="0.2">
      <c r="A57" s="356"/>
      <c r="B57" s="350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105">
        <v>100000</v>
      </c>
      <c r="Q57" s="4">
        <f t="shared" si="3"/>
        <v>0</v>
      </c>
    </row>
    <row r="58" spans="1:17" x14ac:dyDescent="0.2">
      <c r="A58" s="356"/>
      <c r="B58" s="350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105">
        <v>0</v>
      </c>
      <c r="Q58" s="4">
        <f t="shared" si="3"/>
        <v>0</v>
      </c>
    </row>
    <row r="59" spans="1:17" x14ac:dyDescent="0.2">
      <c r="A59" s="356"/>
      <c r="B59" s="350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105">
        <v>0</v>
      </c>
      <c r="Q59" s="4">
        <f t="shared" si="3"/>
        <v>0</v>
      </c>
    </row>
    <row r="60" spans="1:17" x14ac:dyDescent="0.2">
      <c r="A60" s="356"/>
      <c r="B60" s="350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105">
        <v>0</v>
      </c>
      <c r="Q60" s="4">
        <f t="shared" si="3"/>
        <v>0</v>
      </c>
    </row>
    <row r="61" spans="1:17" x14ac:dyDescent="0.2">
      <c r="A61" s="356"/>
      <c r="B61" s="350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105">
        <v>0</v>
      </c>
      <c r="Q61" s="4">
        <f t="shared" si="3"/>
        <v>0</v>
      </c>
    </row>
    <row r="62" spans="1:17" x14ac:dyDescent="0.2">
      <c r="A62" s="356"/>
      <c r="B62" s="350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105">
        <v>0</v>
      </c>
      <c r="Q62" s="4">
        <f t="shared" si="3"/>
        <v>0</v>
      </c>
    </row>
    <row r="63" spans="1:17" x14ac:dyDescent="0.2">
      <c r="A63" s="356"/>
      <c r="B63" s="350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105">
        <v>0</v>
      </c>
      <c r="Q63" s="4">
        <f t="shared" si="3"/>
        <v>0</v>
      </c>
    </row>
    <row r="64" spans="1:17" x14ac:dyDescent="0.2">
      <c r="A64" s="355" t="s">
        <v>49</v>
      </c>
      <c r="B64" s="186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105">
        <v>0</v>
      </c>
      <c r="Q64" s="4">
        <f t="shared" si="3"/>
        <v>0</v>
      </c>
    </row>
    <row r="65" spans="1:17" ht="12.75" customHeight="1" x14ac:dyDescent="0.2">
      <c r="A65" s="356"/>
      <c r="B65" s="411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105">
        <v>840000</v>
      </c>
      <c r="Q65" s="4">
        <f t="shared" si="3"/>
        <v>0</v>
      </c>
    </row>
    <row r="66" spans="1:17" x14ac:dyDescent="0.2">
      <c r="A66" s="356"/>
      <c r="B66" s="411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105">
        <v>1057000</v>
      </c>
      <c r="Q66" s="4">
        <f t="shared" si="3"/>
        <v>3838000</v>
      </c>
    </row>
    <row r="67" spans="1:17" x14ac:dyDescent="0.2">
      <c r="A67" s="356"/>
      <c r="B67" s="411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105">
        <v>156800</v>
      </c>
      <c r="Q67" s="4">
        <f t="shared" si="3"/>
        <v>2912082</v>
      </c>
    </row>
    <row r="68" spans="1:17" x14ac:dyDescent="0.2">
      <c r="A68" s="356"/>
      <c r="B68" s="411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105">
        <v>0</v>
      </c>
      <c r="Q68" s="4">
        <f t="shared" si="3"/>
        <v>0</v>
      </c>
    </row>
    <row r="69" spans="1:17" x14ac:dyDescent="0.2">
      <c r="A69" s="356"/>
      <c r="B69" s="411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105">
        <v>0</v>
      </c>
      <c r="Q69" s="4">
        <f t="shared" si="3"/>
        <v>0</v>
      </c>
    </row>
    <row r="70" spans="1:17" x14ac:dyDescent="0.2">
      <c r="A70" s="356"/>
      <c r="B70" s="411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105">
        <v>0</v>
      </c>
      <c r="Q70" s="4">
        <f t="shared" si="3"/>
        <v>230000</v>
      </c>
    </row>
    <row r="71" spans="1:17" x14ac:dyDescent="0.2">
      <c r="A71" s="356"/>
      <c r="B71" s="411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105">
        <v>750000</v>
      </c>
      <c r="Q71" s="4">
        <f t="shared" si="3"/>
        <v>4180000</v>
      </c>
    </row>
    <row r="72" spans="1:17" x14ac:dyDescent="0.2">
      <c r="A72" s="356"/>
      <c r="B72" s="411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105">
        <v>7173608</v>
      </c>
      <c r="Q72" s="4">
        <f t="shared" si="3"/>
        <v>4517100</v>
      </c>
    </row>
    <row r="73" spans="1:17" x14ac:dyDescent="0.2">
      <c r="A73" s="356"/>
      <c r="B73" s="411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105">
        <v>0</v>
      </c>
      <c r="Q73" s="4">
        <f t="shared" si="3"/>
        <v>26146</v>
      </c>
    </row>
    <row r="74" spans="1:17" x14ac:dyDescent="0.2">
      <c r="A74" s="356"/>
      <c r="B74" s="411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105">
        <v>1936872</v>
      </c>
      <c r="Q74" s="4">
        <f t="shared" si="3"/>
        <v>3191049</v>
      </c>
    </row>
    <row r="75" spans="1:17" x14ac:dyDescent="0.2">
      <c r="A75" s="356"/>
      <c r="B75" s="411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105">
        <v>0</v>
      </c>
      <c r="Q75" s="4">
        <f t="shared" si="3"/>
        <v>229492</v>
      </c>
    </row>
    <row r="76" spans="1:17" x14ac:dyDescent="0.2">
      <c r="A76" s="356"/>
      <c r="B76" s="411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105">
        <v>0</v>
      </c>
      <c r="Q76" s="4">
        <f t="shared" si="3"/>
        <v>0</v>
      </c>
    </row>
    <row r="77" spans="1:17" x14ac:dyDescent="0.2">
      <c r="A77" s="356"/>
      <c r="B77" s="411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105">
        <v>704400</v>
      </c>
      <c r="Q77" s="4">
        <f t="shared" si="3"/>
        <v>0</v>
      </c>
    </row>
    <row r="78" spans="1:17" x14ac:dyDescent="0.2">
      <c r="A78" s="356"/>
      <c r="B78" s="411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105">
        <v>1818096</v>
      </c>
      <c r="Q78" s="4">
        <f t="shared" si="3"/>
        <v>0</v>
      </c>
    </row>
    <row r="79" spans="1:17" x14ac:dyDescent="0.2">
      <c r="A79" s="356"/>
      <c r="B79" s="411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105">
        <v>2568661</v>
      </c>
      <c r="Q79" s="4">
        <f t="shared" si="3"/>
        <v>109899</v>
      </c>
    </row>
    <row r="80" spans="1:17" x14ac:dyDescent="0.2">
      <c r="A80" s="356"/>
      <c r="B80" s="411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105">
        <v>1374613</v>
      </c>
      <c r="Q80" s="4">
        <f t="shared" si="3"/>
        <v>29672</v>
      </c>
    </row>
    <row r="81" spans="1:18" x14ac:dyDescent="0.2">
      <c r="A81" s="356"/>
      <c r="B81" s="411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105">
        <v>2828729</v>
      </c>
      <c r="Q81" s="4">
        <f t="shared" si="3"/>
        <v>1293214</v>
      </c>
    </row>
    <row r="82" spans="1:18" x14ac:dyDescent="0.2">
      <c r="A82" s="380"/>
      <c r="B82" s="411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105">
        <v>493942</v>
      </c>
      <c r="Q82" s="4">
        <f t="shared" si="3"/>
        <v>618982</v>
      </c>
    </row>
    <row r="83" spans="1:18" ht="16.5" customHeight="1" x14ac:dyDescent="0.2">
      <c r="A83" s="507" t="s">
        <v>127</v>
      </c>
      <c r="B83" s="468" t="s">
        <v>128</v>
      </c>
      <c r="C83" s="131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105">
        <v>3164484</v>
      </c>
      <c r="Q83" s="4">
        <f t="shared" si="3"/>
        <v>2068329</v>
      </c>
    </row>
    <row r="84" spans="1:18" x14ac:dyDescent="0.2">
      <c r="A84" s="508"/>
      <c r="B84" s="469"/>
      <c r="C84" s="131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105">
        <v>553782</v>
      </c>
      <c r="Q84" s="4">
        <f t="shared" si="3"/>
        <v>361956</v>
      </c>
    </row>
    <row r="85" spans="1:18" x14ac:dyDescent="0.2">
      <c r="A85" s="508"/>
      <c r="B85" s="469"/>
      <c r="C85" s="131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105">
        <v>2406466</v>
      </c>
      <c r="Q85" s="4">
        <f t="shared" si="3"/>
        <v>0</v>
      </c>
      <c r="R85" s="166"/>
    </row>
    <row r="86" spans="1:18" x14ac:dyDescent="0.2">
      <c r="A86" s="508"/>
      <c r="B86" s="469"/>
      <c r="C86" s="131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105">
        <v>27244</v>
      </c>
      <c r="Q86" s="4">
        <f t="shared" si="3"/>
        <v>0</v>
      </c>
      <c r="R86" s="166"/>
    </row>
    <row r="87" spans="1:18" x14ac:dyDescent="0.2">
      <c r="A87" s="508"/>
      <c r="B87" s="469"/>
      <c r="C87" s="131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105">
        <v>0</v>
      </c>
      <c r="Q87" s="4">
        <f t="shared" si="3"/>
        <v>2160630</v>
      </c>
      <c r="R87" s="166"/>
    </row>
    <row r="88" spans="1:18" x14ac:dyDescent="0.2">
      <c r="A88" s="508"/>
      <c r="B88" s="469"/>
      <c r="C88" s="131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105">
        <v>275590</v>
      </c>
      <c r="Q88" s="4">
        <f t="shared" si="3"/>
        <v>570591</v>
      </c>
      <c r="R88" s="166"/>
    </row>
    <row r="89" spans="1:18" x14ac:dyDescent="0.2">
      <c r="A89" s="508"/>
      <c r="B89" s="469"/>
      <c r="C89" s="131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105">
        <v>3287559</v>
      </c>
      <c r="Q89" s="4">
        <f t="shared" si="3"/>
        <v>2340076</v>
      </c>
      <c r="R89" s="166"/>
    </row>
    <row r="90" spans="1:18" x14ac:dyDescent="0.2">
      <c r="A90" s="508"/>
      <c r="B90" s="469"/>
      <c r="C90" s="131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105">
        <v>0</v>
      </c>
      <c r="Q90" s="4">
        <f t="shared" si="3"/>
        <v>354000</v>
      </c>
      <c r="R90" s="166"/>
    </row>
    <row r="91" spans="1:18" x14ac:dyDescent="0.2">
      <c r="A91" s="508"/>
      <c r="B91" s="469"/>
      <c r="C91" s="131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105">
        <v>742766</v>
      </c>
      <c r="Q91" s="120">
        <f t="shared" si="3"/>
        <v>1197460</v>
      </c>
      <c r="R91" s="166"/>
    </row>
    <row r="92" spans="1:18" x14ac:dyDescent="0.2">
      <c r="A92" s="508"/>
      <c r="B92" s="469"/>
      <c r="C92" s="131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105">
        <v>904126</v>
      </c>
      <c r="Q92" s="4">
        <f t="shared" si="3"/>
        <v>0</v>
      </c>
      <c r="R92" s="166"/>
    </row>
    <row r="93" spans="1:18" x14ac:dyDescent="0.2">
      <c r="A93" s="508"/>
      <c r="B93" s="469"/>
      <c r="C93" s="131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105">
        <v>262453</v>
      </c>
      <c r="Q93" s="4">
        <f t="shared" si="3"/>
        <v>0</v>
      </c>
      <c r="R93" s="166"/>
    </row>
    <row r="94" spans="1:18" x14ac:dyDescent="0.2">
      <c r="A94" s="508"/>
      <c r="B94" s="469"/>
      <c r="C94" s="131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105">
        <v>817800</v>
      </c>
      <c r="Q94" s="4">
        <f t="shared" si="3"/>
        <v>0</v>
      </c>
      <c r="R94" s="166"/>
    </row>
    <row r="95" spans="1:18" ht="13.5" customHeight="1" x14ac:dyDescent="0.2">
      <c r="A95" s="508"/>
      <c r="B95" s="469"/>
      <c r="C95" s="131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105">
        <v>7259200</v>
      </c>
      <c r="Q95" s="4">
        <f t="shared" si="3"/>
        <v>0</v>
      </c>
    </row>
    <row r="96" spans="1:18" ht="13.5" customHeight="1" x14ac:dyDescent="0.2">
      <c r="A96" s="508"/>
      <c r="B96" s="469"/>
      <c r="C96" s="131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105">
        <v>2251652</v>
      </c>
      <c r="Q96" s="4">
        <f t="shared" si="3"/>
        <v>0</v>
      </c>
    </row>
    <row r="97" spans="1:17" x14ac:dyDescent="0.2">
      <c r="A97" s="508"/>
      <c r="B97" s="469"/>
      <c r="C97" s="131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105">
        <v>0</v>
      </c>
      <c r="Q97" s="4">
        <f t="shared" si="3"/>
        <v>37512727</v>
      </c>
    </row>
    <row r="98" spans="1:17" x14ac:dyDescent="0.2">
      <c r="A98" s="509"/>
      <c r="B98" s="470"/>
      <c r="C98" s="131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105">
        <v>0</v>
      </c>
      <c r="Q98" s="4">
        <f t="shared" si="3"/>
        <v>10128436</v>
      </c>
    </row>
    <row r="99" spans="1:17" ht="23.25" customHeight="1" x14ac:dyDescent="0.2">
      <c r="A99" s="497" t="s">
        <v>86</v>
      </c>
      <c r="B99" s="498"/>
      <c r="C99" s="499"/>
      <c r="D99" s="138">
        <f t="shared" ref="D99:Q99" si="6">SUM(D33:D98)</f>
        <v>426209554</v>
      </c>
      <c r="E99" s="138">
        <f t="shared" si="6"/>
        <v>516784976</v>
      </c>
      <c r="F99" s="138">
        <f t="shared" si="6"/>
        <v>0</v>
      </c>
      <c r="G99" s="138">
        <f t="shared" si="6"/>
        <v>-12025746</v>
      </c>
      <c r="H99" s="138">
        <f t="shared" si="6"/>
        <v>-1253</v>
      </c>
      <c r="I99" s="138">
        <f t="shared" si="6"/>
        <v>-225</v>
      </c>
      <c r="J99" s="138">
        <f t="shared" si="6"/>
        <v>15431586</v>
      </c>
      <c r="K99" s="138">
        <f t="shared" si="6"/>
        <v>0</v>
      </c>
      <c r="L99" s="138">
        <f t="shared" si="6"/>
        <v>-699706</v>
      </c>
      <c r="M99" s="138">
        <f t="shared" si="6"/>
        <v>16016</v>
      </c>
      <c r="N99" s="138">
        <f t="shared" si="6"/>
        <v>303990</v>
      </c>
      <c r="O99" s="138">
        <f t="shared" si="6"/>
        <v>519809638</v>
      </c>
      <c r="P99" s="138">
        <f t="shared" si="6"/>
        <v>430906893</v>
      </c>
      <c r="Q99" s="138">
        <f t="shared" si="6"/>
        <v>88902745</v>
      </c>
    </row>
    <row r="100" spans="1:17" x14ac:dyDescent="0.2">
      <c r="F100" s="2"/>
    </row>
    <row r="101" spans="1:17" x14ac:dyDescent="0.2">
      <c r="F101" s="2"/>
    </row>
    <row r="102" spans="1:17" x14ac:dyDescent="0.2">
      <c r="F102" s="2"/>
    </row>
    <row r="103" spans="1:17" ht="15.75" x14ac:dyDescent="0.25">
      <c r="A103" s="64" t="s">
        <v>140</v>
      </c>
      <c r="F103" s="2"/>
    </row>
    <row r="104" spans="1:17" x14ac:dyDescent="0.2">
      <c r="G104" s="73">
        <v>43830</v>
      </c>
      <c r="Q104" s="55"/>
    </row>
    <row r="105" spans="1:17" s="85" customFormat="1" ht="71.25" customHeight="1" x14ac:dyDescent="0.2">
      <c r="A105" s="406" t="s">
        <v>101</v>
      </c>
      <c r="B105" s="407"/>
      <c r="C105" s="191" t="s">
        <v>44</v>
      </c>
      <c r="D105" s="192" t="s">
        <v>21</v>
      </c>
      <c r="E105" s="192" t="s">
        <v>172</v>
      </c>
      <c r="F105" s="193" t="s">
        <v>43</v>
      </c>
      <c r="G105" s="194" t="s">
        <v>185</v>
      </c>
      <c r="H105" s="194" t="s">
        <v>186</v>
      </c>
      <c r="I105" s="194" t="s">
        <v>194</v>
      </c>
      <c r="J105" s="195" t="s">
        <v>187</v>
      </c>
      <c r="K105" s="195" t="s">
        <v>188</v>
      </c>
      <c r="L105" s="195" t="s">
        <v>190</v>
      </c>
      <c r="M105" s="195" t="s">
        <v>195</v>
      </c>
      <c r="N105" s="195" t="s">
        <v>189</v>
      </c>
      <c r="O105" s="192" t="s">
        <v>181</v>
      </c>
      <c r="P105" s="106" t="s">
        <v>182</v>
      </c>
    </row>
    <row r="106" spans="1:17" x14ac:dyDescent="0.2">
      <c r="A106" s="408"/>
      <c r="B106" s="373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">
      <c r="A107" s="408"/>
      <c r="B107" s="373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">
      <c r="A108" s="408"/>
      <c r="B108" s="373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">
      <c r="A109" s="408"/>
      <c r="B109" s="373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">
      <c r="A110" s="408"/>
      <c r="B110" s="373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">
      <c r="A111" s="408"/>
      <c r="B111" s="373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">
      <c r="A112" s="408"/>
      <c r="B112" s="373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">
      <c r="A113" s="408"/>
      <c r="B113" s="373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7">
        <f t="shared" si="27"/>
        <v>28044581</v>
      </c>
    </row>
    <row r="114" spans="1:17" x14ac:dyDescent="0.2">
      <c r="A114" s="408"/>
      <c r="B114" s="373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9">
        <f t="shared" si="30"/>
        <v>28044581</v>
      </c>
      <c r="Q114" s="1"/>
    </row>
    <row r="115" spans="1:17" x14ac:dyDescent="0.2">
      <c r="A115" s="408"/>
      <c r="B115" s="373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">
      <c r="A116" s="408"/>
      <c r="B116" s="373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120">
        <f t="shared" si="36"/>
        <v>4004484</v>
      </c>
    </row>
    <row r="117" spans="1:17" x14ac:dyDescent="0.2">
      <c r="A117" s="408"/>
      <c r="B117" s="373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120">
        <f t="shared" si="39"/>
        <v>1057000</v>
      </c>
    </row>
    <row r="118" spans="1:17" x14ac:dyDescent="0.2">
      <c r="A118" s="408"/>
      <c r="B118" s="373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">
      <c r="A119" s="408"/>
      <c r="B119" s="373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">
      <c r="A120" s="408"/>
      <c r="B120" s="373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">
      <c r="A121" s="408"/>
      <c r="B121" s="373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">
      <c r="A122" s="408"/>
      <c r="B122" s="373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">
      <c r="A123" s="408"/>
      <c r="B123" s="373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7">
        <f t="shared" si="57"/>
        <v>0</v>
      </c>
    </row>
    <row r="124" spans="1:17" x14ac:dyDescent="0.2">
      <c r="A124" s="408"/>
      <c r="B124" s="373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">
      <c r="A125" s="408"/>
      <c r="B125" s="373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">
      <c r="A126" s="408"/>
      <c r="B126" s="373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">
      <c r="A127" s="408"/>
      <c r="B127" s="373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7">
        <f t="shared" si="69"/>
        <v>0</v>
      </c>
    </row>
    <row r="128" spans="1:17" x14ac:dyDescent="0.2">
      <c r="A128" s="408"/>
      <c r="B128" s="373"/>
      <c r="C128" s="63" t="s">
        <v>117</v>
      </c>
      <c r="D128" s="108">
        <f t="shared" ref="D128:O128" si="72">D38+D90</f>
        <v>0</v>
      </c>
      <c r="E128" s="108">
        <f t="shared" si="72"/>
        <v>427260</v>
      </c>
      <c r="F128" s="108">
        <f t="shared" si="72"/>
        <v>0</v>
      </c>
      <c r="G128" s="108">
        <f t="shared" si="72"/>
        <v>0</v>
      </c>
      <c r="H128" s="108">
        <f t="shared" si="72"/>
        <v>0</v>
      </c>
      <c r="I128" s="108">
        <f t="shared" si="72"/>
        <v>0</v>
      </c>
      <c r="J128" s="108">
        <f t="shared" ref="J128:N128" si="73">J38+J90</f>
        <v>0</v>
      </c>
      <c r="K128" s="108">
        <f t="shared" si="73"/>
        <v>0</v>
      </c>
      <c r="L128" s="108">
        <f t="shared" ref="L128:M128" si="74">L38+L90</f>
        <v>0</v>
      </c>
      <c r="M128" s="108">
        <f t="shared" si="74"/>
        <v>0</v>
      </c>
      <c r="N128" s="108">
        <f t="shared" si="73"/>
        <v>0</v>
      </c>
      <c r="O128" s="108">
        <f t="shared" si="72"/>
        <v>427260</v>
      </c>
      <c r="P128" s="108">
        <f>P38+P90</f>
        <v>73260</v>
      </c>
    </row>
    <row r="129" spans="1:17" x14ac:dyDescent="0.2">
      <c r="A129" s="408"/>
      <c r="B129" s="373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">
      <c r="A130" s="408"/>
      <c r="B130" s="373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7">
        <f t="shared" si="78"/>
        <v>83000</v>
      </c>
    </row>
    <row r="131" spans="1:17" x14ac:dyDescent="0.2">
      <c r="A131" s="408"/>
      <c r="B131" s="373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">
      <c r="A132" s="408"/>
      <c r="B132" s="373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">
      <c r="A133" s="408"/>
      <c r="B133" s="373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7">
        <f t="shared" si="87"/>
        <v>0</v>
      </c>
    </row>
    <row r="134" spans="1:17" x14ac:dyDescent="0.2">
      <c r="A134" s="408"/>
      <c r="B134" s="373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35">
        <f t="shared" si="90"/>
        <v>19684030</v>
      </c>
    </row>
    <row r="135" spans="1:17" x14ac:dyDescent="0.2">
      <c r="A135" s="408"/>
      <c r="B135" s="373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7">
        <f t="shared" si="93"/>
        <v>16308950</v>
      </c>
    </row>
    <row r="136" spans="1:17" x14ac:dyDescent="0.2">
      <c r="A136" s="408"/>
      <c r="B136" s="373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9">
        <f t="shared" si="96"/>
        <v>35992980</v>
      </c>
      <c r="Q136" s="1"/>
    </row>
    <row r="137" spans="1:17" x14ac:dyDescent="0.2">
      <c r="A137" s="408"/>
      <c r="B137" s="373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">
      <c r="A138" s="408"/>
      <c r="B138" s="373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">
      <c r="A139" s="408"/>
      <c r="B139" s="373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">
      <c r="A140" s="408"/>
      <c r="B140" s="373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">
      <c r="A141" s="408"/>
      <c r="B141" s="373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">
      <c r="A142" s="408"/>
      <c r="B142" s="373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">
      <c r="A143" s="408"/>
      <c r="B143" s="373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">
      <c r="A144" s="408"/>
      <c r="B144" s="373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">
      <c r="A145" s="408"/>
      <c r="B145" s="373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10">
        <f t="shared" si="121"/>
        <v>4500000</v>
      </c>
      <c r="Q145" s="1"/>
    </row>
    <row r="146" spans="1:17" x14ac:dyDescent="0.2">
      <c r="A146" s="408"/>
      <c r="B146" s="373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11">
        <f t="shared" si="124"/>
        <v>338060201</v>
      </c>
      <c r="Q146" s="1"/>
    </row>
    <row r="147" spans="1:17" x14ac:dyDescent="0.2">
      <c r="A147" s="409"/>
      <c r="B147" s="410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">
      <c r="A148" s="1"/>
      <c r="B148" s="98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12"/>
      <c r="Q148" s="1"/>
    </row>
    <row r="149" spans="1:17" x14ac:dyDescent="0.2">
      <c r="C149" s="5"/>
      <c r="D149" s="5"/>
      <c r="F149" s="2"/>
    </row>
    <row r="150" spans="1:17" x14ac:dyDescent="0.2">
      <c r="C150" s="5"/>
      <c r="D150" s="5"/>
      <c r="F150" s="2"/>
    </row>
    <row r="153" spans="1:17" x14ac:dyDescent="0.2">
      <c r="A153" s="16" t="s">
        <v>52</v>
      </c>
      <c r="B153" s="16"/>
      <c r="C153" s="16"/>
      <c r="D153" s="16"/>
      <c r="E153" s="16"/>
      <c r="F153" s="16"/>
    </row>
    <row r="154" spans="1:17" x14ac:dyDescent="0.2">
      <c r="A154" s="201"/>
      <c r="B154" s="201"/>
      <c r="C154" s="201"/>
      <c r="D154" s="14"/>
      <c r="E154" s="14"/>
      <c r="F154" s="15"/>
    </row>
    <row r="155" spans="1:17" x14ac:dyDescent="0.2">
      <c r="A155" s="16" t="s">
        <v>191</v>
      </c>
      <c r="B155" s="16"/>
      <c r="C155" s="16"/>
      <c r="D155" s="16"/>
      <c r="E155" s="199"/>
      <c r="F155" s="202">
        <f>SUM(N30,N31,M31)</f>
        <v>-77445</v>
      </c>
    </row>
    <row r="156" spans="1:17" x14ac:dyDescent="0.2">
      <c r="A156" s="16" t="s">
        <v>192</v>
      </c>
      <c r="B156" s="16"/>
      <c r="C156" s="16"/>
      <c r="D156" s="16"/>
      <c r="E156" s="199"/>
      <c r="F156" s="202">
        <f>SUM(N29)</f>
        <v>397451</v>
      </c>
    </row>
    <row r="157" spans="1:17" x14ac:dyDescent="0.2">
      <c r="A157" s="16" t="s">
        <v>147</v>
      </c>
      <c r="B157" s="16"/>
      <c r="C157" s="16"/>
      <c r="D157" s="16"/>
      <c r="E157" s="199"/>
      <c r="F157" s="202">
        <f>SUM(L11,L13,L14)</f>
        <v>-699706</v>
      </c>
    </row>
    <row r="158" spans="1:17" x14ac:dyDescent="0.2">
      <c r="A158" s="370" t="s">
        <v>159</v>
      </c>
      <c r="B158" s="370"/>
      <c r="C158" s="370"/>
      <c r="D158" s="370"/>
      <c r="E158" s="199"/>
      <c r="F158" s="202">
        <f>SUM(J26,G20)</f>
        <v>-5449639</v>
      </c>
    </row>
    <row r="159" spans="1:17" x14ac:dyDescent="0.2">
      <c r="A159" s="370" t="s">
        <v>193</v>
      </c>
      <c r="B159" s="370"/>
      <c r="C159" s="370"/>
      <c r="D159" s="370"/>
      <c r="E159" s="199"/>
      <c r="F159" s="202">
        <f>H9</f>
        <v>-1253</v>
      </c>
    </row>
    <row r="160" spans="1:17" x14ac:dyDescent="0.2">
      <c r="A160" s="16" t="s">
        <v>158</v>
      </c>
      <c r="B160" s="16"/>
      <c r="C160" s="16"/>
      <c r="D160" s="16"/>
      <c r="E160" s="199"/>
      <c r="F160" s="202">
        <f>J27</f>
        <v>8856279</v>
      </c>
    </row>
    <row r="161" spans="1:6" x14ac:dyDescent="0.2">
      <c r="A161" s="199" t="s">
        <v>61</v>
      </c>
      <c r="B161" s="199"/>
      <c r="C161" s="199"/>
      <c r="D161" s="199"/>
      <c r="E161" s="199"/>
      <c r="F161" s="202">
        <v>0</v>
      </c>
    </row>
    <row r="162" spans="1:6" x14ac:dyDescent="0.2">
      <c r="A162" s="370" t="s">
        <v>62</v>
      </c>
      <c r="B162" s="370"/>
      <c r="C162" s="370"/>
      <c r="D162" s="370"/>
      <c r="E162" s="199"/>
      <c r="F162" s="202">
        <f>G25+I6+K6+K8+I8</f>
        <v>-1025</v>
      </c>
    </row>
    <row r="163" spans="1:6" x14ac:dyDescent="0.2">
      <c r="A163" s="200" t="s">
        <v>149</v>
      </c>
      <c r="B163" s="200"/>
      <c r="C163" s="200"/>
      <c r="D163" s="200"/>
      <c r="E163" s="200"/>
      <c r="F163" s="203">
        <v>0</v>
      </c>
    </row>
    <row r="164" spans="1:6" x14ac:dyDescent="0.2">
      <c r="A164" s="370" t="s">
        <v>63</v>
      </c>
      <c r="B164" s="370"/>
      <c r="C164" s="370"/>
      <c r="D164" s="370"/>
      <c r="E164" s="199"/>
      <c r="F164" s="202">
        <f>SUM(F155:F163)</f>
        <v>3024662</v>
      </c>
    </row>
    <row r="165" spans="1:6" x14ac:dyDescent="0.2">
      <c r="A165" s="371"/>
      <c r="B165" s="371"/>
      <c r="C165" s="371"/>
      <c r="D165" s="371"/>
      <c r="E165" s="371"/>
      <c r="F165" s="371"/>
    </row>
    <row r="166" spans="1:6" x14ac:dyDescent="0.2">
      <c r="A166" s="371"/>
      <c r="B166" s="371"/>
      <c r="C166" s="371"/>
      <c r="D166" s="371"/>
      <c r="E166" s="371"/>
      <c r="F166" s="371"/>
    </row>
    <row r="167" spans="1:6" x14ac:dyDescent="0.2">
      <c r="A167" s="371"/>
      <c r="B167" s="371"/>
      <c r="C167" s="371"/>
      <c r="D167" s="371"/>
      <c r="E167" s="371"/>
      <c r="F167" s="371"/>
    </row>
    <row r="168" spans="1:6" x14ac:dyDescent="0.2">
      <c r="A168" s="370" t="s">
        <v>64</v>
      </c>
      <c r="B168" s="370"/>
      <c r="C168" s="370"/>
      <c r="D168" s="370"/>
      <c r="E168" s="370"/>
      <c r="F168" s="370"/>
    </row>
    <row r="169" spans="1:6" x14ac:dyDescent="0.2">
      <c r="A169" s="371"/>
      <c r="B169" s="371"/>
      <c r="C169" s="371"/>
      <c r="D169" s="371"/>
      <c r="E169" s="371"/>
      <c r="F169" s="371"/>
    </row>
    <row r="170" spans="1:6" x14ac:dyDescent="0.2">
      <c r="A170" s="370" t="s">
        <v>65</v>
      </c>
      <c r="B170" s="370"/>
      <c r="C170" s="370"/>
      <c r="D170" s="370"/>
      <c r="E170" s="199"/>
      <c r="F170" s="15">
        <f>H44+N44+M44</f>
        <v>318753</v>
      </c>
    </row>
    <row r="171" spans="1:6" x14ac:dyDescent="0.2">
      <c r="A171" s="199" t="s">
        <v>150</v>
      </c>
      <c r="B171" s="199"/>
      <c r="C171" s="199"/>
      <c r="D171" s="199"/>
      <c r="E171" s="199"/>
      <c r="F171" s="15">
        <f>H42</f>
        <v>0</v>
      </c>
    </row>
    <row r="172" spans="1:6" x14ac:dyDescent="0.2">
      <c r="A172" s="370" t="s">
        <v>66</v>
      </c>
      <c r="B172" s="370"/>
      <c r="C172" s="370"/>
      <c r="D172" s="370"/>
      <c r="E172" s="199"/>
      <c r="F172" s="15">
        <f>G65+G66+J83</f>
        <v>-3957671</v>
      </c>
    </row>
    <row r="173" spans="1:6" x14ac:dyDescent="0.2">
      <c r="A173" s="370" t="s">
        <v>67</v>
      </c>
      <c r="B173" s="370"/>
      <c r="C173" s="370"/>
      <c r="D173" s="370"/>
      <c r="E173" s="199"/>
      <c r="F173" s="15">
        <f>G67+J84</f>
        <v>318555</v>
      </c>
    </row>
    <row r="174" spans="1:6" x14ac:dyDescent="0.2">
      <c r="A174" s="370" t="s">
        <v>68</v>
      </c>
      <c r="B174" s="370"/>
      <c r="C174" s="370"/>
      <c r="D174" s="370"/>
      <c r="E174" s="199"/>
      <c r="F174" s="15">
        <f>J92+J91+J89+J87+G73+G72+G71+G69+G68+I41+H37+K36+L37+I36</f>
        <v>-2511254</v>
      </c>
    </row>
    <row r="175" spans="1:6" x14ac:dyDescent="0.2">
      <c r="A175" s="199" t="s">
        <v>151</v>
      </c>
      <c r="B175" s="199"/>
      <c r="C175" s="199"/>
      <c r="D175" s="199"/>
      <c r="E175" s="199"/>
      <c r="F175" s="15">
        <v>0</v>
      </c>
    </row>
    <row r="176" spans="1:6" x14ac:dyDescent="0.2">
      <c r="A176" s="199" t="s">
        <v>157</v>
      </c>
      <c r="B176" s="199"/>
      <c r="C176" s="199"/>
      <c r="D176" s="199"/>
      <c r="E176" s="199"/>
      <c r="F176" s="15">
        <f>J97+J98</f>
        <v>8856279</v>
      </c>
    </row>
    <row r="177" spans="1:6" x14ac:dyDescent="0.2">
      <c r="A177" s="199" t="s">
        <v>69</v>
      </c>
      <c r="B177" s="199"/>
      <c r="C177" s="199"/>
      <c r="D177" s="199"/>
      <c r="E177" s="199"/>
      <c r="F177" s="15">
        <v>0</v>
      </c>
    </row>
    <row r="178" spans="1:6" x14ac:dyDescent="0.2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">
      <c r="A179" s="375" t="s">
        <v>63</v>
      </c>
      <c r="B179" s="375"/>
      <c r="C179" s="375"/>
      <c r="D179" s="375"/>
      <c r="E179" s="199"/>
      <c r="F179" s="15">
        <f>SUM(F170:F178)</f>
        <v>3024662</v>
      </c>
    </row>
    <row r="180" spans="1:6" x14ac:dyDescent="0.2">
      <c r="A180" s="199"/>
      <c r="B180" s="16"/>
      <c r="C180" s="23"/>
      <c r="D180" s="14"/>
      <c r="E180" s="14"/>
      <c r="F180" s="15"/>
    </row>
    <row r="181" spans="1:6" x14ac:dyDescent="0.2">
      <c r="A181" s="370" t="s">
        <v>70</v>
      </c>
      <c r="B181" s="370"/>
      <c r="C181" s="370"/>
      <c r="D181" s="370"/>
      <c r="E181" s="370"/>
      <c r="F181" s="370"/>
    </row>
    <row r="182" spans="1:6" x14ac:dyDescent="0.2">
      <c r="A182" s="201"/>
      <c r="B182" s="201"/>
      <c r="C182" s="201"/>
      <c r="D182" s="14"/>
      <c r="E182" s="14"/>
      <c r="F182" s="15"/>
    </row>
    <row r="183" spans="1:6" x14ac:dyDescent="0.2">
      <c r="A183" s="16" t="s">
        <v>145</v>
      </c>
      <c r="B183" s="16"/>
      <c r="C183" s="16"/>
      <c r="D183" s="16"/>
      <c r="E183" s="199"/>
      <c r="F183" s="15">
        <f>F20+F23</f>
        <v>0</v>
      </c>
    </row>
    <row r="184" spans="1:6" x14ac:dyDescent="0.2">
      <c r="A184" s="370" t="s">
        <v>146</v>
      </c>
      <c r="B184" s="370"/>
      <c r="C184" s="370"/>
      <c r="D184" s="370"/>
      <c r="E184" s="199"/>
      <c r="F184" s="15">
        <v>0</v>
      </c>
    </row>
    <row r="185" spans="1:6" x14ac:dyDescent="0.2">
      <c r="A185" s="16" t="s">
        <v>147</v>
      </c>
      <c r="B185" s="199"/>
      <c r="C185" s="199"/>
      <c r="D185" s="199"/>
      <c r="E185" s="199"/>
      <c r="F185" s="15">
        <v>0</v>
      </c>
    </row>
    <row r="186" spans="1:6" x14ac:dyDescent="0.2">
      <c r="A186" s="370" t="s">
        <v>148</v>
      </c>
      <c r="B186" s="370"/>
      <c r="C186" s="370"/>
      <c r="D186" s="370"/>
      <c r="E186" s="199"/>
      <c r="F186" s="15">
        <v>0</v>
      </c>
    </row>
    <row r="187" spans="1:6" x14ac:dyDescent="0.2">
      <c r="A187" s="370" t="s">
        <v>153</v>
      </c>
      <c r="B187" s="370"/>
      <c r="C187" s="370"/>
      <c r="D187" s="370"/>
      <c r="E187" s="199"/>
      <c r="F187" s="15">
        <v>0</v>
      </c>
    </row>
    <row r="188" spans="1:6" x14ac:dyDescent="0.2">
      <c r="A188" s="16" t="s">
        <v>154</v>
      </c>
      <c r="B188" s="16"/>
      <c r="C188" s="16"/>
      <c r="D188" s="16"/>
      <c r="E188" s="199"/>
      <c r="F188" s="15">
        <v>0</v>
      </c>
    </row>
    <row r="189" spans="1:6" x14ac:dyDescent="0.2">
      <c r="A189" s="199" t="s">
        <v>61</v>
      </c>
      <c r="B189" s="199"/>
      <c r="C189" s="199"/>
      <c r="D189" s="199"/>
      <c r="E189" s="199"/>
      <c r="F189" s="15">
        <v>0</v>
      </c>
    </row>
    <row r="190" spans="1:6" x14ac:dyDescent="0.2">
      <c r="A190" s="365" t="s">
        <v>62</v>
      </c>
      <c r="B190" s="365"/>
      <c r="C190" s="365"/>
      <c r="D190" s="365"/>
      <c r="E190" s="200"/>
      <c r="F190" s="19">
        <v>0</v>
      </c>
    </row>
    <row r="191" spans="1:6" x14ac:dyDescent="0.2">
      <c r="A191" s="375" t="s">
        <v>63</v>
      </c>
      <c r="B191" s="375"/>
      <c r="C191" s="375"/>
      <c r="D191" s="375"/>
      <c r="E191" s="199"/>
      <c r="F191" s="15">
        <f>SUM(F183:F190)</f>
        <v>0</v>
      </c>
    </row>
    <row r="192" spans="1:6" x14ac:dyDescent="0.2">
      <c r="A192" s="371"/>
      <c r="B192" s="371"/>
      <c r="C192" s="371"/>
      <c r="D192" s="371"/>
      <c r="E192" s="371"/>
      <c r="F192" s="371"/>
    </row>
    <row r="193" spans="1:6" x14ac:dyDescent="0.2">
      <c r="A193" s="371"/>
      <c r="B193" s="371"/>
      <c r="C193" s="371"/>
      <c r="D193" s="371"/>
      <c r="E193" s="371"/>
      <c r="F193" s="371"/>
    </row>
    <row r="194" spans="1:6" x14ac:dyDescent="0.2">
      <c r="A194" s="371"/>
      <c r="B194" s="371"/>
      <c r="C194" s="371"/>
      <c r="D194" s="371"/>
      <c r="E194" s="371"/>
      <c r="F194" s="371"/>
    </row>
    <row r="195" spans="1:6" x14ac:dyDescent="0.2">
      <c r="A195" s="370" t="s">
        <v>71</v>
      </c>
      <c r="B195" s="370"/>
      <c r="C195" s="370"/>
      <c r="D195" s="370"/>
      <c r="E195" s="370"/>
      <c r="F195" s="370"/>
    </row>
    <row r="196" spans="1:6" x14ac:dyDescent="0.2">
      <c r="A196" s="371"/>
      <c r="B196" s="371"/>
      <c r="C196" s="371"/>
      <c r="D196" s="371"/>
      <c r="E196" s="371"/>
      <c r="F196" s="371"/>
    </row>
    <row r="197" spans="1:6" x14ac:dyDescent="0.2">
      <c r="A197" s="370" t="s">
        <v>65</v>
      </c>
      <c r="B197" s="370"/>
      <c r="C197" s="370"/>
      <c r="D197" s="370"/>
      <c r="E197" s="199"/>
      <c r="F197" s="15">
        <v>0</v>
      </c>
    </row>
    <row r="198" spans="1:6" x14ac:dyDescent="0.2">
      <c r="A198" s="199" t="s">
        <v>162</v>
      </c>
      <c r="B198" s="199"/>
      <c r="C198" s="199"/>
      <c r="D198" s="199"/>
      <c r="E198" s="199"/>
      <c r="F198" s="15">
        <f>SUM(F42)</f>
        <v>-1253</v>
      </c>
    </row>
    <row r="199" spans="1:6" x14ac:dyDescent="0.2">
      <c r="A199" s="370" t="s">
        <v>66</v>
      </c>
      <c r="B199" s="370"/>
      <c r="C199" s="370"/>
      <c r="D199" s="370"/>
      <c r="E199" s="199"/>
      <c r="F199" s="15">
        <v>0</v>
      </c>
    </row>
    <row r="200" spans="1:6" x14ac:dyDescent="0.2">
      <c r="A200" s="370" t="s">
        <v>67</v>
      </c>
      <c r="B200" s="370"/>
      <c r="C200" s="370"/>
      <c r="D200" s="370"/>
      <c r="E200" s="199"/>
      <c r="F200" s="15">
        <v>0</v>
      </c>
    </row>
    <row r="201" spans="1:6" x14ac:dyDescent="0.2">
      <c r="A201" s="370" t="s">
        <v>68</v>
      </c>
      <c r="B201" s="370"/>
      <c r="C201" s="370"/>
      <c r="D201" s="370"/>
      <c r="E201" s="199"/>
      <c r="F201" s="15">
        <f>F72+F64+F37+F36+F34</f>
        <v>1253</v>
      </c>
    </row>
    <row r="202" spans="1:6" x14ac:dyDescent="0.2">
      <c r="A202" s="199" t="s">
        <v>72</v>
      </c>
      <c r="B202" s="199"/>
      <c r="C202" s="199"/>
      <c r="D202" s="199"/>
      <c r="E202" s="199"/>
      <c r="F202" s="15">
        <f>F95+F94</f>
        <v>0</v>
      </c>
    </row>
    <row r="203" spans="1:6" x14ac:dyDescent="0.2">
      <c r="A203" s="199" t="s">
        <v>73</v>
      </c>
      <c r="B203" s="199"/>
      <c r="C203" s="199"/>
      <c r="D203" s="199"/>
      <c r="E203" s="199"/>
      <c r="F203" s="15">
        <v>0</v>
      </c>
    </row>
    <row r="204" spans="1:6" x14ac:dyDescent="0.2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">
      <c r="A205" s="375" t="s">
        <v>63</v>
      </c>
      <c r="B205" s="375"/>
      <c r="C205" s="375"/>
      <c r="D205" s="375"/>
      <c r="E205" s="199"/>
      <c r="F205" s="15">
        <f>SUM(F197:F204)</f>
        <v>0</v>
      </c>
    </row>
    <row r="206" spans="1:6" x14ac:dyDescent="0.2">
      <c r="A206" s="24"/>
      <c r="B206" s="25"/>
      <c r="C206" s="26"/>
      <c r="D206" s="27"/>
      <c r="E206" s="27"/>
      <c r="F206" s="28"/>
    </row>
    <row r="207" spans="1:6" x14ac:dyDescent="0.2">
      <c r="A207" s="24"/>
      <c r="B207" s="25"/>
      <c r="C207" s="26"/>
      <c r="D207" s="27"/>
      <c r="E207" s="27"/>
      <c r="F207" s="28"/>
    </row>
    <row r="208" spans="1:6" x14ac:dyDescent="0.2">
      <c r="A208" s="377" t="s">
        <v>74</v>
      </c>
      <c r="B208" s="377"/>
      <c r="C208" s="377"/>
      <c r="D208" s="377"/>
      <c r="E208" s="377"/>
      <c r="F208" s="377"/>
    </row>
    <row r="209" spans="1:6" x14ac:dyDescent="0.2">
      <c r="A209" s="376"/>
      <c r="B209" s="376"/>
      <c r="C209" s="376"/>
      <c r="D209" s="376"/>
      <c r="E209" s="376"/>
      <c r="F209" s="376"/>
    </row>
    <row r="210" spans="1:6" x14ac:dyDescent="0.2">
      <c r="A210" s="197"/>
      <c r="B210" s="197"/>
      <c r="C210" s="197"/>
      <c r="D210" s="30"/>
      <c r="E210" s="30"/>
      <c r="F210" s="31"/>
    </row>
    <row r="211" spans="1:6" x14ac:dyDescent="0.2">
      <c r="A211" s="204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">
      <c r="A212" s="204" t="s">
        <v>192</v>
      </c>
      <c r="B212" s="32"/>
      <c r="C212" s="32"/>
      <c r="D212" s="32"/>
      <c r="E212" s="196"/>
      <c r="F212" s="31">
        <f>SUM(F156,F184)</f>
        <v>397451</v>
      </c>
    </row>
    <row r="213" spans="1:6" x14ac:dyDescent="0.2">
      <c r="A213" s="377" t="s">
        <v>155</v>
      </c>
      <c r="B213" s="377"/>
      <c r="C213" s="377"/>
      <c r="D213" s="377"/>
      <c r="E213" s="196"/>
      <c r="F213" s="31">
        <f>SUM(F157,F185)</f>
        <v>-699706</v>
      </c>
    </row>
    <row r="214" spans="1:6" x14ac:dyDescent="0.2">
      <c r="A214" s="377" t="s">
        <v>160</v>
      </c>
      <c r="B214" s="377"/>
      <c r="C214" s="377"/>
      <c r="D214" s="377"/>
      <c r="E214" s="196"/>
      <c r="F214" s="31">
        <f>F158+F186</f>
        <v>-5449639</v>
      </c>
    </row>
    <row r="215" spans="1:6" x14ac:dyDescent="0.2">
      <c r="A215" s="377" t="s">
        <v>193</v>
      </c>
      <c r="B215" s="377"/>
      <c r="C215" s="377"/>
      <c r="D215" s="377"/>
      <c r="E215" s="196"/>
      <c r="F215" s="31">
        <f>F159+F187</f>
        <v>-1253</v>
      </c>
    </row>
    <row r="216" spans="1:6" x14ac:dyDescent="0.2">
      <c r="A216" s="32" t="s">
        <v>161</v>
      </c>
      <c r="B216" s="32"/>
      <c r="C216" s="32"/>
      <c r="D216" s="32"/>
      <c r="E216" s="196"/>
      <c r="F216" s="31">
        <f>SUM(F188,F160)</f>
        <v>8856279</v>
      </c>
    </row>
    <row r="217" spans="1:6" x14ac:dyDescent="0.2">
      <c r="A217" s="196" t="s">
        <v>61</v>
      </c>
      <c r="B217" s="196"/>
      <c r="C217" s="196"/>
      <c r="D217" s="196"/>
      <c r="E217" s="196"/>
      <c r="F217" s="31">
        <f>F189+F161</f>
        <v>0</v>
      </c>
    </row>
    <row r="218" spans="1:6" x14ac:dyDescent="0.2">
      <c r="A218" s="377" t="s">
        <v>62</v>
      </c>
      <c r="B218" s="377"/>
      <c r="C218" s="377"/>
      <c r="D218" s="377"/>
      <c r="E218" s="196"/>
      <c r="F218" s="31">
        <f>F190+F162</f>
        <v>-1025</v>
      </c>
    </row>
    <row r="219" spans="1:6" x14ac:dyDescent="0.2">
      <c r="A219" s="198" t="s">
        <v>149</v>
      </c>
      <c r="B219" s="198"/>
      <c r="C219" s="198"/>
      <c r="D219" s="198"/>
      <c r="E219" s="198"/>
      <c r="F219" s="35">
        <f>F163</f>
        <v>0</v>
      </c>
    </row>
    <row r="220" spans="1:6" x14ac:dyDescent="0.2">
      <c r="A220" s="377" t="s">
        <v>63</v>
      </c>
      <c r="B220" s="377"/>
      <c r="C220" s="377"/>
      <c r="D220" s="377"/>
      <c r="E220" s="196"/>
      <c r="F220" s="31">
        <f>SUM(F211:F219)</f>
        <v>3024662</v>
      </c>
    </row>
    <row r="221" spans="1:6" x14ac:dyDescent="0.2">
      <c r="A221" s="196"/>
      <c r="B221" s="196"/>
      <c r="C221" s="196"/>
      <c r="D221" s="196"/>
      <c r="E221" s="196"/>
      <c r="F221" s="31"/>
    </row>
    <row r="222" spans="1:6" x14ac:dyDescent="0.2">
      <c r="A222" s="196"/>
      <c r="B222" s="196"/>
      <c r="C222" s="196"/>
      <c r="D222" s="196"/>
      <c r="E222" s="196"/>
      <c r="F222" s="31"/>
    </row>
    <row r="223" spans="1:6" x14ac:dyDescent="0.2">
      <c r="A223" s="376"/>
      <c r="B223" s="376"/>
      <c r="C223" s="376"/>
      <c r="D223" s="376"/>
      <c r="E223" s="376"/>
      <c r="F223" s="376"/>
    </row>
    <row r="224" spans="1:6" x14ac:dyDescent="0.2">
      <c r="A224" s="377" t="s">
        <v>76</v>
      </c>
      <c r="B224" s="377"/>
      <c r="C224" s="377"/>
      <c r="D224" s="377"/>
      <c r="E224" s="377"/>
      <c r="F224" s="377"/>
    </row>
    <row r="225" spans="1:6" x14ac:dyDescent="0.2">
      <c r="A225" s="376"/>
      <c r="B225" s="376"/>
      <c r="C225" s="376"/>
      <c r="D225" s="376"/>
      <c r="E225" s="376"/>
      <c r="F225" s="376"/>
    </row>
    <row r="226" spans="1:6" x14ac:dyDescent="0.2">
      <c r="A226" s="377" t="s">
        <v>65</v>
      </c>
      <c r="B226" s="377"/>
      <c r="C226" s="377"/>
      <c r="D226" s="377"/>
      <c r="E226" s="196"/>
      <c r="F226" s="31">
        <f>SUM(F197,F170)</f>
        <v>318753</v>
      </c>
    </row>
    <row r="227" spans="1:6" x14ac:dyDescent="0.2">
      <c r="A227" s="196" t="s">
        <v>162</v>
      </c>
      <c r="B227" s="196"/>
      <c r="C227" s="196"/>
      <c r="D227" s="196"/>
      <c r="E227" s="196"/>
      <c r="F227" s="31">
        <f>F198+F171</f>
        <v>-1253</v>
      </c>
    </row>
    <row r="228" spans="1:6" x14ac:dyDescent="0.2">
      <c r="A228" s="377" t="s">
        <v>66</v>
      </c>
      <c r="B228" s="377"/>
      <c r="C228" s="377"/>
      <c r="D228" s="377"/>
      <c r="E228" s="196"/>
      <c r="F228" s="31">
        <f>F199+F172</f>
        <v>-3957671</v>
      </c>
    </row>
    <row r="229" spans="1:6" x14ac:dyDescent="0.2">
      <c r="A229" s="377" t="s">
        <v>67</v>
      </c>
      <c r="B229" s="377"/>
      <c r="C229" s="377"/>
      <c r="D229" s="377"/>
      <c r="E229" s="196"/>
      <c r="F229" s="31">
        <f>F200+F173</f>
        <v>318555</v>
      </c>
    </row>
    <row r="230" spans="1:6" x14ac:dyDescent="0.2">
      <c r="A230" s="377" t="s">
        <v>68</v>
      </c>
      <c r="B230" s="377"/>
      <c r="C230" s="377"/>
      <c r="D230" s="377"/>
      <c r="E230" s="196"/>
      <c r="F230" s="31">
        <f>F201+F174</f>
        <v>-2510001</v>
      </c>
    </row>
    <row r="231" spans="1:6" x14ac:dyDescent="0.2">
      <c r="A231" s="196" t="s">
        <v>72</v>
      </c>
      <c r="B231" s="196"/>
      <c r="C231" s="196"/>
      <c r="D231" s="196"/>
      <c r="E231" s="196"/>
      <c r="F231" s="31">
        <f>SUM(F202,F175)</f>
        <v>0</v>
      </c>
    </row>
    <row r="232" spans="1:6" x14ac:dyDescent="0.2">
      <c r="A232" s="196" t="s">
        <v>73</v>
      </c>
      <c r="B232" s="196"/>
      <c r="C232" s="196"/>
      <c r="D232" s="196"/>
      <c r="E232" s="196"/>
      <c r="F232" s="31">
        <f>SUM(F203,F176)</f>
        <v>8856279</v>
      </c>
    </row>
    <row r="233" spans="1:6" x14ac:dyDescent="0.2">
      <c r="A233" s="36" t="s">
        <v>152</v>
      </c>
      <c r="B233" s="36"/>
      <c r="C233" s="36"/>
      <c r="D233" s="37"/>
      <c r="E233" s="37"/>
      <c r="F233" s="155">
        <f>F204+F178</f>
        <v>0</v>
      </c>
    </row>
    <row r="234" spans="1:6" x14ac:dyDescent="0.2">
      <c r="A234" s="379" t="s">
        <v>63</v>
      </c>
      <c r="B234" s="379"/>
      <c r="C234" s="379"/>
      <c r="D234" s="379"/>
      <c r="E234" s="196"/>
      <c r="F234" s="31">
        <f>SUM(F226:F233)</f>
        <v>3024662</v>
      </c>
    </row>
  </sheetData>
  <mergeCells count="82">
    <mergeCell ref="A234:D234"/>
    <mergeCell ref="A225:F225"/>
    <mergeCell ref="A226:D226"/>
    <mergeCell ref="A228:D228"/>
    <mergeCell ref="A229:D229"/>
    <mergeCell ref="A230:D230"/>
    <mergeCell ref="A215:D215"/>
    <mergeCell ref="A218:D218"/>
    <mergeCell ref="A220:D220"/>
    <mergeCell ref="A223:F223"/>
    <mergeCell ref="A224:F224"/>
    <mergeCell ref="A205:D205"/>
    <mergeCell ref="A208:F208"/>
    <mergeCell ref="A209:F209"/>
    <mergeCell ref="A213:D213"/>
    <mergeCell ref="A214:D214"/>
    <mergeCell ref="A196:F196"/>
    <mergeCell ref="A197:D197"/>
    <mergeCell ref="A199:D199"/>
    <mergeCell ref="A200:D200"/>
    <mergeCell ref="A201:D201"/>
    <mergeCell ref="A187:D187"/>
    <mergeCell ref="A190:D190"/>
    <mergeCell ref="A191:D191"/>
    <mergeCell ref="A192:F194"/>
    <mergeCell ref="A195:F195"/>
    <mergeCell ref="A174:D174"/>
    <mergeCell ref="A179:D179"/>
    <mergeCell ref="A181:F181"/>
    <mergeCell ref="A184:D184"/>
    <mergeCell ref="A186:D186"/>
    <mergeCell ref="A168:F168"/>
    <mergeCell ref="A169:F169"/>
    <mergeCell ref="A170:D170"/>
    <mergeCell ref="A172:D172"/>
    <mergeCell ref="A173:D173"/>
    <mergeCell ref="A158:D158"/>
    <mergeCell ref="A159:D159"/>
    <mergeCell ref="A162:D162"/>
    <mergeCell ref="A164:D164"/>
    <mergeCell ref="A165:F167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K248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203" sqref="H203"/>
    </sheetView>
  </sheetViews>
  <sheetFormatPr defaultRowHeight="12.75" x14ac:dyDescent="0.2"/>
  <cols>
    <col min="1" max="1" width="51" customWidth="1"/>
    <col min="2" max="2" width="7.28515625" style="96" customWidth="1"/>
    <col min="3" max="3" width="6.85546875" customWidth="1"/>
    <col min="4" max="4" width="11" customWidth="1"/>
    <col min="5" max="5" width="12.85546875" customWidth="1"/>
    <col min="6" max="6" width="11" customWidth="1"/>
    <col min="7" max="7" width="19.7109375" customWidth="1"/>
    <col min="8" max="9" width="14.28515625" customWidth="1"/>
    <col min="10" max="10" width="15.42578125" customWidth="1"/>
    <col min="11" max="11" width="12.42578125" customWidth="1"/>
    <col min="12" max="14" width="12.42578125" hidden="1" customWidth="1"/>
    <col min="15" max="16" width="12.28515625" hidden="1" customWidth="1"/>
    <col min="17" max="18" width="12.42578125" hidden="1" customWidth="1"/>
    <col min="19" max="19" width="11.85546875" hidden="1" customWidth="1"/>
    <col min="20" max="22" width="12.42578125" hidden="1" customWidth="1"/>
    <col min="23" max="23" width="13.140625" hidden="1" customWidth="1"/>
    <col min="24" max="25" width="12.42578125" hidden="1" customWidth="1"/>
    <col min="26" max="34" width="12.28515625" hidden="1" customWidth="1"/>
    <col min="35" max="35" width="13.140625" style="101" customWidth="1"/>
    <col min="36" max="36" width="12.85546875" customWidth="1"/>
  </cols>
  <sheetData>
    <row r="1" spans="1:36" ht="15.75" x14ac:dyDescent="0.2">
      <c r="A1" s="575" t="s">
        <v>221</v>
      </c>
      <c r="B1" s="576"/>
      <c r="C1" s="576"/>
      <c r="D1" s="576"/>
      <c r="E1" s="576"/>
      <c r="F1" s="576"/>
      <c r="G1" s="576"/>
      <c r="H1" s="576"/>
      <c r="I1" s="576"/>
      <c r="J1" s="576"/>
      <c r="K1" s="576"/>
      <c r="L1" s="576"/>
      <c r="M1" s="576"/>
      <c r="N1" s="576"/>
      <c r="O1" s="576"/>
      <c r="P1" s="576"/>
      <c r="Q1" s="576"/>
      <c r="R1" s="576"/>
      <c r="S1" s="576"/>
      <c r="T1" s="576"/>
      <c r="U1" s="576"/>
      <c r="V1" s="576"/>
      <c r="W1" s="576"/>
      <c r="X1" s="576"/>
      <c r="Y1" s="576"/>
      <c r="Z1" s="576"/>
      <c r="AA1" s="576"/>
      <c r="AB1" s="576"/>
      <c r="AC1" s="576"/>
      <c r="AD1" s="576"/>
      <c r="AE1" s="576"/>
      <c r="AF1" s="576"/>
      <c r="AG1" s="576"/>
      <c r="AH1" s="576"/>
      <c r="AI1" s="576"/>
      <c r="AJ1" s="576"/>
    </row>
    <row r="2" spans="1:36" x14ac:dyDescent="0.2">
      <c r="E2" s="2"/>
    </row>
    <row r="3" spans="1:36" x14ac:dyDescent="0.2">
      <c r="E3" s="3"/>
      <c r="AI3" s="102"/>
    </row>
    <row r="4" spans="1:36" x14ac:dyDescent="0.2">
      <c r="A4" s="439" t="s">
        <v>19</v>
      </c>
      <c r="B4" s="441" t="s">
        <v>0</v>
      </c>
      <c r="C4" s="439" t="s">
        <v>44</v>
      </c>
      <c r="D4" s="439" t="s">
        <v>21</v>
      </c>
      <c r="E4" s="443" t="s">
        <v>237</v>
      </c>
      <c r="F4" s="444"/>
      <c r="G4" s="444"/>
      <c r="H4" s="444"/>
      <c r="I4" s="444"/>
      <c r="J4" s="444"/>
      <c r="K4" s="435" t="s">
        <v>236</v>
      </c>
      <c r="L4" s="579" t="s">
        <v>217</v>
      </c>
      <c r="M4" s="580"/>
      <c r="N4" s="580"/>
      <c r="O4" s="580"/>
      <c r="P4" s="580"/>
      <c r="Q4" s="581"/>
      <c r="R4" s="435" t="s">
        <v>142</v>
      </c>
      <c r="S4" s="579" t="s">
        <v>207</v>
      </c>
      <c r="T4" s="580"/>
      <c r="U4" s="580"/>
      <c r="V4" s="580"/>
      <c r="W4" s="580"/>
      <c r="X4" s="580"/>
      <c r="Y4" s="581"/>
      <c r="Z4" s="435" t="s">
        <v>208</v>
      </c>
      <c r="AA4" s="579" t="s">
        <v>220</v>
      </c>
      <c r="AB4" s="580"/>
      <c r="AC4" s="580"/>
      <c r="AD4" s="580"/>
      <c r="AE4" s="580"/>
      <c r="AF4" s="580"/>
      <c r="AG4" s="581"/>
      <c r="AH4" s="338"/>
      <c r="AI4" s="577" t="s">
        <v>104</v>
      </c>
      <c r="AJ4" s="578" t="s">
        <v>199</v>
      </c>
    </row>
    <row r="5" spans="1:36" ht="77.25" customHeight="1" x14ac:dyDescent="0.2">
      <c r="A5" s="440"/>
      <c r="B5" s="442"/>
      <c r="C5" s="440"/>
      <c r="D5" s="440"/>
      <c r="E5" s="205" t="s">
        <v>43</v>
      </c>
      <c r="F5" s="206" t="s">
        <v>223</v>
      </c>
      <c r="G5" s="206" t="s">
        <v>212</v>
      </c>
      <c r="H5" s="206" t="s">
        <v>239</v>
      </c>
      <c r="I5" s="340" t="s">
        <v>231</v>
      </c>
      <c r="J5" s="206" t="s">
        <v>224</v>
      </c>
      <c r="K5" s="436"/>
      <c r="L5" s="329" t="s">
        <v>43</v>
      </c>
      <c r="M5" s="329" t="s">
        <v>201</v>
      </c>
      <c r="N5" s="329" t="s">
        <v>202</v>
      </c>
      <c r="O5" s="329" t="s">
        <v>200</v>
      </c>
      <c r="P5" s="333" t="s">
        <v>204</v>
      </c>
      <c r="Q5" s="329" t="s">
        <v>218</v>
      </c>
      <c r="R5" s="436"/>
      <c r="S5" s="336" t="s">
        <v>43</v>
      </c>
      <c r="T5" s="336" t="s">
        <v>200</v>
      </c>
      <c r="U5" s="336" t="s">
        <v>211</v>
      </c>
      <c r="V5" s="337" t="s">
        <v>219</v>
      </c>
      <c r="W5" s="336" t="s">
        <v>206</v>
      </c>
      <c r="X5" s="336" t="s">
        <v>205</v>
      </c>
      <c r="Y5" s="336" t="s">
        <v>209</v>
      </c>
      <c r="Z5" s="436"/>
      <c r="AA5" s="339" t="s">
        <v>43</v>
      </c>
      <c r="AB5" s="339" t="s">
        <v>212</v>
      </c>
      <c r="AC5" s="339" t="s">
        <v>216</v>
      </c>
      <c r="AD5" s="339" t="s">
        <v>206</v>
      </c>
      <c r="AE5" s="339" t="s">
        <v>213</v>
      </c>
      <c r="AF5" s="339" t="s">
        <v>214</v>
      </c>
      <c r="AG5" s="339" t="s">
        <v>215</v>
      </c>
      <c r="AH5" s="339" t="s">
        <v>181</v>
      </c>
      <c r="AI5" s="577"/>
      <c r="AJ5" s="578"/>
    </row>
    <row r="6" spans="1:36" ht="15" x14ac:dyDescent="0.25">
      <c r="A6" s="565" t="s">
        <v>38</v>
      </c>
      <c r="B6" s="207" t="s">
        <v>1</v>
      </c>
      <c r="C6" s="208" t="s">
        <v>41</v>
      </c>
      <c r="D6" s="209">
        <v>0</v>
      </c>
      <c r="E6" s="210">
        <v>246</v>
      </c>
      <c r="F6" s="209"/>
      <c r="G6" s="209">
        <v>93999</v>
      </c>
      <c r="H6" s="209"/>
      <c r="I6" s="209"/>
      <c r="J6" s="209"/>
      <c r="K6" s="211">
        <f>SUM(D6:J6)</f>
        <v>94245</v>
      </c>
      <c r="L6" s="211"/>
      <c r="M6" s="211"/>
      <c r="N6" s="211"/>
      <c r="O6" s="211"/>
      <c r="P6" s="211"/>
      <c r="Q6" s="211"/>
      <c r="R6" s="211">
        <f>SUM(K6:Q6)</f>
        <v>94245</v>
      </c>
      <c r="S6" s="211"/>
      <c r="T6" s="211"/>
      <c r="U6" s="211"/>
      <c r="V6" s="211"/>
      <c r="W6" s="211"/>
      <c r="X6" s="211"/>
      <c r="Y6" s="211"/>
      <c r="Z6" s="211">
        <f>SUM(R6:Y6)</f>
        <v>94245</v>
      </c>
      <c r="AA6" s="211"/>
      <c r="AB6" s="211"/>
      <c r="AC6" s="211"/>
      <c r="AD6" s="211"/>
      <c r="AE6" s="211"/>
      <c r="AF6" s="211"/>
      <c r="AG6" s="211"/>
      <c r="AH6" s="211">
        <f>SUM(Z6:AG6)</f>
        <v>94245</v>
      </c>
      <c r="AI6" s="212">
        <v>94245</v>
      </c>
      <c r="AJ6" s="211">
        <f>AH6-AI6</f>
        <v>0</v>
      </c>
    </row>
    <row r="7" spans="1:36" ht="15" x14ac:dyDescent="0.25">
      <c r="A7" s="565"/>
      <c r="B7" s="207" t="s">
        <v>1</v>
      </c>
      <c r="C7" s="208" t="s">
        <v>139</v>
      </c>
      <c r="D7" s="209">
        <v>0</v>
      </c>
      <c r="E7" s="210"/>
      <c r="F7" s="209"/>
      <c r="G7" s="209"/>
      <c r="H7" s="209"/>
      <c r="I7" s="209"/>
      <c r="J7" s="209"/>
      <c r="K7" s="211">
        <f t="shared" ref="K7:K33" si="0">SUM(D7:J7)</f>
        <v>0</v>
      </c>
      <c r="L7" s="211"/>
      <c r="M7" s="211"/>
      <c r="N7" s="211"/>
      <c r="O7" s="211"/>
      <c r="P7" s="211"/>
      <c r="Q7" s="211"/>
      <c r="R7" s="211">
        <f t="shared" ref="R7:R71" si="1">SUM(K7:Q7)</f>
        <v>0</v>
      </c>
      <c r="S7" s="211"/>
      <c r="T7" s="211"/>
      <c r="U7" s="211"/>
      <c r="V7" s="211"/>
      <c r="W7" s="211"/>
      <c r="X7" s="211"/>
      <c r="Y7" s="211"/>
      <c r="Z7" s="211">
        <f t="shared" ref="Z7:Z71" si="2">SUM(R7:Y7)</f>
        <v>0</v>
      </c>
      <c r="AA7" s="211"/>
      <c r="AB7" s="211"/>
      <c r="AC7" s="211"/>
      <c r="AD7" s="211"/>
      <c r="AE7" s="211"/>
      <c r="AF7" s="211"/>
      <c r="AG7" s="211"/>
      <c r="AH7" s="211">
        <f t="shared" ref="AH7:AH70" si="3">SUM(Z7:AG7)</f>
        <v>0</v>
      </c>
      <c r="AI7" s="212">
        <v>0</v>
      </c>
      <c r="AJ7" s="211">
        <f t="shared" ref="AJ7:AJ70" si="4">AH7-AI7</f>
        <v>0</v>
      </c>
    </row>
    <row r="8" spans="1:36" ht="15" x14ac:dyDescent="0.25">
      <c r="A8" s="565"/>
      <c r="B8" s="207" t="s">
        <v>1</v>
      </c>
      <c r="C8" s="208" t="s">
        <v>40</v>
      </c>
      <c r="D8" s="209">
        <v>2000</v>
      </c>
      <c r="E8" s="210">
        <v>-246</v>
      </c>
      <c r="F8" s="209"/>
      <c r="G8" s="209"/>
      <c r="H8" s="209"/>
      <c r="I8" s="209"/>
      <c r="J8" s="209"/>
      <c r="K8" s="211">
        <f>SUM(D8:J8)</f>
        <v>1754</v>
      </c>
      <c r="L8" s="211"/>
      <c r="M8" s="211"/>
      <c r="N8" s="211"/>
      <c r="O8" s="211"/>
      <c r="P8" s="211"/>
      <c r="Q8" s="211"/>
      <c r="R8" s="211">
        <f t="shared" si="1"/>
        <v>1754</v>
      </c>
      <c r="S8" s="211"/>
      <c r="T8" s="211"/>
      <c r="U8" s="211"/>
      <c r="V8" s="211"/>
      <c r="W8" s="211"/>
      <c r="X8" s="211"/>
      <c r="Y8" s="211"/>
      <c r="Z8" s="211">
        <f t="shared" si="2"/>
        <v>1754</v>
      </c>
      <c r="AA8" s="211"/>
      <c r="AB8" s="211"/>
      <c r="AC8" s="211"/>
      <c r="AD8" s="211"/>
      <c r="AE8" s="211"/>
      <c r="AF8" s="211"/>
      <c r="AG8" s="211"/>
      <c r="AH8" s="211">
        <f t="shared" si="3"/>
        <v>1754</v>
      </c>
      <c r="AI8" s="212">
        <v>420</v>
      </c>
      <c r="AJ8" s="211">
        <f t="shared" si="4"/>
        <v>1334</v>
      </c>
    </row>
    <row r="9" spans="1:36" ht="15" x14ac:dyDescent="0.25">
      <c r="A9" s="565"/>
      <c r="B9" s="213" t="s">
        <v>4</v>
      </c>
      <c r="C9" s="208" t="s">
        <v>25</v>
      </c>
      <c r="D9" s="209">
        <v>2811933</v>
      </c>
      <c r="E9" s="210"/>
      <c r="F9" s="209"/>
      <c r="G9" s="209"/>
      <c r="H9" s="209">
        <v>246</v>
      </c>
      <c r="I9" s="209">
        <v>-2468000</v>
      </c>
      <c r="J9" s="209"/>
      <c r="K9" s="211">
        <f>SUM(D9:J9)</f>
        <v>344179</v>
      </c>
      <c r="L9" s="211"/>
      <c r="M9" s="211"/>
      <c r="N9" s="211"/>
      <c r="O9" s="211"/>
      <c r="P9" s="211"/>
      <c r="Q9" s="211"/>
      <c r="R9" s="211">
        <f>SUM(K9:Q9)</f>
        <v>344179</v>
      </c>
      <c r="S9" s="211"/>
      <c r="T9" s="211"/>
      <c r="U9" s="211"/>
      <c r="V9" s="211"/>
      <c r="W9" s="211"/>
      <c r="X9" s="211"/>
      <c r="Y9" s="211"/>
      <c r="Z9" s="211">
        <f t="shared" si="2"/>
        <v>344179</v>
      </c>
      <c r="AA9" s="211"/>
      <c r="AB9" s="211"/>
      <c r="AC9" s="211"/>
      <c r="AD9" s="211"/>
      <c r="AE9" s="211"/>
      <c r="AF9" s="211"/>
      <c r="AG9" s="211"/>
      <c r="AH9" s="211">
        <f t="shared" si="3"/>
        <v>344179</v>
      </c>
      <c r="AI9" s="214">
        <v>0</v>
      </c>
      <c r="AJ9" s="215">
        <f t="shared" si="4"/>
        <v>344179</v>
      </c>
    </row>
    <row r="10" spans="1:36" ht="15" x14ac:dyDescent="0.25">
      <c r="A10" s="565"/>
      <c r="B10" s="216" t="s">
        <v>4</v>
      </c>
      <c r="C10" s="208" t="s">
        <v>28</v>
      </c>
      <c r="D10" s="209">
        <v>12988738</v>
      </c>
      <c r="E10" s="210"/>
      <c r="F10" s="209"/>
      <c r="G10" s="209"/>
      <c r="H10" s="209"/>
      <c r="I10" s="209"/>
      <c r="J10" s="209"/>
      <c r="K10" s="211">
        <f t="shared" si="0"/>
        <v>12988738</v>
      </c>
      <c r="L10" s="211"/>
      <c r="M10" s="211"/>
      <c r="N10" s="211"/>
      <c r="O10" s="211"/>
      <c r="P10" s="211"/>
      <c r="Q10" s="211"/>
      <c r="R10" s="211">
        <f t="shared" si="1"/>
        <v>12988738</v>
      </c>
      <c r="S10" s="211"/>
      <c r="T10" s="211"/>
      <c r="U10" s="211"/>
      <c r="V10" s="211"/>
      <c r="W10" s="211"/>
      <c r="X10" s="211"/>
      <c r="Y10" s="211"/>
      <c r="Z10" s="211">
        <f t="shared" si="2"/>
        <v>12988738</v>
      </c>
      <c r="AA10" s="211"/>
      <c r="AB10" s="211"/>
      <c r="AC10" s="211"/>
      <c r="AD10" s="211"/>
      <c r="AE10" s="211"/>
      <c r="AF10" s="211"/>
      <c r="AG10" s="211"/>
      <c r="AH10" s="211">
        <f t="shared" si="3"/>
        <v>12988738</v>
      </c>
      <c r="AI10" s="212">
        <v>12988738</v>
      </c>
      <c r="AJ10" s="211">
        <f t="shared" si="4"/>
        <v>0</v>
      </c>
    </row>
    <row r="11" spans="1:36" ht="15" x14ac:dyDescent="0.25">
      <c r="A11" s="566" t="s">
        <v>50</v>
      </c>
      <c r="B11" s="217" t="s">
        <v>4</v>
      </c>
      <c r="C11" s="208" t="s">
        <v>25</v>
      </c>
      <c r="D11" s="209">
        <v>13213391</v>
      </c>
      <c r="E11" s="210"/>
      <c r="F11" s="209"/>
      <c r="G11" s="209"/>
      <c r="H11" s="209"/>
      <c r="I11" s="209"/>
      <c r="J11" s="209">
        <v>80269</v>
      </c>
      <c r="K11" s="211">
        <f>SUM(D11:J11)</f>
        <v>13293660</v>
      </c>
      <c r="L11" s="211"/>
      <c r="M11" s="211"/>
      <c r="N11" s="211"/>
      <c r="O11" s="211"/>
      <c r="P11" s="211"/>
      <c r="Q11" s="211"/>
      <c r="R11" s="211">
        <f t="shared" si="1"/>
        <v>13293660</v>
      </c>
      <c r="S11" s="211"/>
      <c r="T11" s="211"/>
      <c r="U11" s="211"/>
      <c r="V11" s="211"/>
      <c r="W11" s="211"/>
      <c r="X11" s="211"/>
      <c r="Y11" s="211"/>
      <c r="Z11" s="211">
        <f t="shared" si="2"/>
        <v>13293660</v>
      </c>
      <c r="AA11" s="211"/>
      <c r="AB11" s="211"/>
      <c r="AC11" s="211"/>
      <c r="AD11" s="211"/>
      <c r="AE11" s="211"/>
      <c r="AF11" s="211"/>
      <c r="AG11" s="211"/>
      <c r="AH11" s="211">
        <f t="shared" si="3"/>
        <v>13293660</v>
      </c>
      <c r="AI11" s="212">
        <v>3836648</v>
      </c>
      <c r="AJ11" s="211">
        <f t="shared" si="4"/>
        <v>9457012</v>
      </c>
    </row>
    <row r="12" spans="1:36" ht="15" x14ac:dyDescent="0.25">
      <c r="A12" s="567"/>
      <c r="B12" s="218" t="s">
        <v>4</v>
      </c>
      <c r="C12" s="208" t="s">
        <v>37</v>
      </c>
      <c r="D12" s="209">
        <v>1459880</v>
      </c>
      <c r="E12" s="210"/>
      <c r="F12" s="209"/>
      <c r="G12" s="209"/>
      <c r="H12" s="209"/>
      <c r="I12" s="209"/>
      <c r="J12" s="209">
        <v>1896776</v>
      </c>
      <c r="K12" s="211">
        <f t="shared" si="0"/>
        <v>3356656</v>
      </c>
      <c r="L12" s="211"/>
      <c r="M12" s="211"/>
      <c r="N12" s="211"/>
      <c r="O12" s="211"/>
      <c r="P12" s="211"/>
      <c r="Q12" s="211"/>
      <c r="R12" s="211">
        <f t="shared" si="1"/>
        <v>3356656</v>
      </c>
      <c r="S12" s="211"/>
      <c r="T12" s="211"/>
      <c r="U12" s="211"/>
      <c r="V12" s="211"/>
      <c r="W12" s="211"/>
      <c r="X12" s="211"/>
      <c r="Y12" s="211"/>
      <c r="Z12" s="211">
        <f t="shared" si="2"/>
        <v>3356656</v>
      </c>
      <c r="AA12" s="211"/>
      <c r="AB12" s="211"/>
      <c r="AC12" s="211"/>
      <c r="AD12" s="211"/>
      <c r="AE12" s="211"/>
      <c r="AF12" s="211"/>
      <c r="AG12" s="211"/>
      <c r="AH12" s="211">
        <f t="shared" si="3"/>
        <v>3356656</v>
      </c>
      <c r="AI12" s="212">
        <v>1426501</v>
      </c>
      <c r="AJ12" s="211">
        <f t="shared" si="4"/>
        <v>1930155</v>
      </c>
    </row>
    <row r="13" spans="1:36" ht="15" x14ac:dyDescent="0.25">
      <c r="A13" s="219" t="s">
        <v>26</v>
      </c>
      <c r="B13" s="220" t="s">
        <v>4</v>
      </c>
      <c r="C13" s="208" t="s">
        <v>25</v>
      </c>
      <c r="D13" s="209">
        <v>19418500</v>
      </c>
      <c r="E13" s="210"/>
      <c r="F13" s="209"/>
      <c r="G13" s="209"/>
      <c r="H13" s="209"/>
      <c r="I13" s="209"/>
      <c r="J13" s="209"/>
      <c r="K13" s="211">
        <f t="shared" si="0"/>
        <v>19418500</v>
      </c>
      <c r="L13" s="211"/>
      <c r="M13" s="211"/>
      <c r="N13" s="211"/>
      <c r="O13" s="211"/>
      <c r="P13" s="211"/>
      <c r="Q13" s="211"/>
      <c r="R13" s="211">
        <f t="shared" si="1"/>
        <v>19418500</v>
      </c>
      <c r="S13" s="211"/>
      <c r="T13" s="211"/>
      <c r="U13" s="211"/>
      <c r="V13" s="211"/>
      <c r="W13" s="211"/>
      <c r="X13" s="211"/>
      <c r="Y13" s="211"/>
      <c r="Z13" s="211">
        <f t="shared" si="2"/>
        <v>19418500</v>
      </c>
      <c r="AA13" s="211"/>
      <c r="AB13" s="211"/>
      <c r="AC13" s="211"/>
      <c r="AD13" s="211"/>
      <c r="AE13" s="211"/>
      <c r="AF13" s="211"/>
      <c r="AG13" s="211"/>
      <c r="AH13" s="211">
        <f t="shared" si="3"/>
        <v>19418500</v>
      </c>
      <c r="AI13" s="212">
        <v>5497793</v>
      </c>
      <c r="AJ13" s="211">
        <f t="shared" si="4"/>
        <v>13920707</v>
      </c>
    </row>
    <row r="14" spans="1:36" ht="15" x14ac:dyDescent="0.25">
      <c r="A14" s="221" t="s">
        <v>45</v>
      </c>
      <c r="B14" s="220" t="s">
        <v>4</v>
      </c>
      <c r="C14" s="208" t="s">
        <v>25</v>
      </c>
      <c r="D14" s="209">
        <v>33692196</v>
      </c>
      <c r="E14" s="210"/>
      <c r="F14" s="209"/>
      <c r="G14" s="209"/>
      <c r="H14" s="209"/>
      <c r="I14" s="209"/>
      <c r="J14" s="209"/>
      <c r="K14" s="211">
        <f t="shared" si="0"/>
        <v>33692196</v>
      </c>
      <c r="L14" s="211"/>
      <c r="M14" s="211"/>
      <c r="N14" s="211"/>
      <c r="O14" s="211"/>
      <c r="P14" s="211"/>
      <c r="Q14" s="211"/>
      <c r="R14" s="211">
        <f t="shared" si="1"/>
        <v>33692196</v>
      </c>
      <c r="S14" s="211"/>
      <c r="T14" s="211"/>
      <c r="U14" s="211"/>
      <c r="V14" s="211"/>
      <c r="W14" s="211"/>
      <c r="X14" s="211"/>
      <c r="Y14" s="211"/>
      <c r="Z14" s="211">
        <f t="shared" si="2"/>
        <v>33692196</v>
      </c>
      <c r="AA14" s="211"/>
      <c r="AB14" s="211"/>
      <c r="AC14" s="211"/>
      <c r="AD14" s="211"/>
      <c r="AE14" s="211"/>
      <c r="AF14" s="211"/>
      <c r="AG14" s="211"/>
      <c r="AH14" s="211">
        <f t="shared" si="3"/>
        <v>33692196</v>
      </c>
      <c r="AI14" s="212">
        <v>8736297</v>
      </c>
      <c r="AJ14" s="211">
        <f t="shared" si="4"/>
        <v>24955899</v>
      </c>
    </row>
    <row r="15" spans="1:36" ht="15" x14ac:dyDescent="0.25">
      <c r="A15" s="566" t="s">
        <v>46</v>
      </c>
      <c r="B15" s="222" t="s">
        <v>4</v>
      </c>
      <c r="C15" s="208" t="s">
        <v>25</v>
      </c>
      <c r="D15" s="209">
        <v>0</v>
      </c>
      <c r="E15" s="210"/>
      <c r="F15" s="209"/>
      <c r="G15" s="209"/>
      <c r="H15" s="209"/>
      <c r="I15" s="209"/>
      <c r="J15" s="209"/>
      <c r="K15" s="211">
        <f t="shared" si="0"/>
        <v>0</v>
      </c>
      <c r="L15" s="211"/>
      <c r="M15" s="211"/>
      <c r="N15" s="211"/>
      <c r="O15" s="211"/>
      <c r="P15" s="211"/>
      <c r="Q15" s="211"/>
      <c r="R15" s="211">
        <f t="shared" si="1"/>
        <v>0</v>
      </c>
      <c r="S15" s="211"/>
      <c r="T15" s="211"/>
      <c r="U15" s="211"/>
      <c r="V15" s="211"/>
      <c r="W15" s="211"/>
      <c r="X15" s="211"/>
      <c r="Y15" s="211"/>
      <c r="Z15" s="211">
        <f t="shared" si="2"/>
        <v>0</v>
      </c>
      <c r="AA15" s="211"/>
      <c r="AB15" s="211"/>
      <c r="AC15" s="211"/>
      <c r="AD15" s="211"/>
      <c r="AE15" s="211"/>
      <c r="AF15" s="211"/>
      <c r="AG15" s="211"/>
      <c r="AH15" s="211">
        <f t="shared" si="3"/>
        <v>0</v>
      </c>
      <c r="AI15" s="212">
        <v>0</v>
      </c>
      <c r="AJ15" s="211">
        <f t="shared" si="4"/>
        <v>0</v>
      </c>
    </row>
    <row r="16" spans="1:36" ht="15" x14ac:dyDescent="0.25">
      <c r="A16" s="568"/>
      <c r="B16" s="222" t="s">
        <v>4</v>
      </c>
      <c r="C16" s="208" t="s">
        <v>37</v>
      </c>
      <c r="D16" s="209">
        <v>0</v>
      </c>
      <c r="E16" s="210"/>
      <c r="F16" s="209"/>
      <c r="G16" s="209"/>
      <c r="H16" s="209"/>
      <c r="I16" s="209"/>
      <c r="J16" s="209"/>
      <c r="K16" s="211">
        <f t="shared" si="0"/>
        <v>0</v>
      </c>
      <c r="L16" s="211"/>
      <c r="M16" s="211"/>
      <c r="N16" s="211"/>
      <c r="O16" s="211"/>
      <c r="P16" s="211"/>
      <c r="Q16" s="211"/>
      <c r="R16" s="211">
        <f t="shared" si="1"/>
        <v>0</v>
      </c>
      <c r="S16" s="211"/>
      <c r="T16" s="211"/>
      <c r="U16" s="211"/>
      <c r="V16" s="211"/>
      <c r="W16" s="211"/>
      <c r="X16" s="211"/>
      <c r="Y16" s="211"/>
      <c r="Z16" s="211">
        <f t="shared" si="2"/>
        <v>0</v>
      </c>
      <c r="AA16" s="211"/>
      <c r="AB16" s="211"/>
      <c r="AC16" s="211"/>
      <c r="AD16" s="211"/>
      <c r="AE16" s="211"/>
      <c r="AF16" s="211"/>
      <c r="AG16" s="211"/>
      <c r="AH16" s="211">
        <f t="shared" si="3"/>
        <v>0</v>
      </c>
      <c r="AI16" s="212">
        <v>0</v>
      </c>
      <c r="AJ16" s="211">
        <f t="shared" si="4"/>
        <v>0</v>
      </c>
    </row>
    <row r="17" spans="1:37" ht="15" x14ac:dyDescent="0.25">
      <c r="A17" s="568"/>
      <c r="B17" s="222" t="s">
        <v>4</v>
      </c>
      <c r="C17" s="208" t="s">
        <v>28</v>
      </c>
      <c r="D17" s="209">
        <v>93999</v>
      </c>
      <c r="E17" s="210"/>
      <c r="F17" s="209"/>
      <c r="G17" s="209"/>
      <c r="H17" s="209"/>
      <c r="I17" s="209"/>
      <c r="J17" s="209"/>
      <c r="K17" s="211">
        <f t="shared" si="0"/>
        <v>93999</v>
      </c>
      <c r="L17" s="211"/>
      <c r="M17" s="211"/>
      <c r="N17" s="211"/>
      <c r="O17" s="211"/>
      <c r="P17" s="211"/>
      <c r="Q17" s="211"/>
      <c r="R17" s="211">
        <f t="shared" si="1"/>
        <v>93999</v>
      </c>
      <c r="S17" s="211"/>
      <c r="T17" s="211"/>
      <c r="U17" s="211"/>
      <c r="V17" s="211"/>
      <c r="W17" s="211"/>
      <c r="X17" s="211"/>
      <c r="Y17" s="211"/>
      <c r="Z17" s="211">
        <f t="shared" si="2"/>
        <v>93999</v>
      </c>
      <c r="AA17" s="211"/>
      <c r="AB17" s="211"/>
      <c r="AC17" s="211"/>
      <c r="AD17" s="211"/>
      <c r="AE17" s="211"/>
      <c r="AF17" s="211"/>
      <c r="AG17" s="211"/>
      <c r="AH17" s="211">
        <f t="shared" si="3"/>
        <v>93999</v>
      </c>
      <c r="AI17" s="212">
        <v>93999</v>
      </c>
      <c r="AJ17" s="211">
        <f t="shared" si="4"/>
        <v>0</v>
      </c>
    </row>
    <row r="18" spans="1:37" ht="15" x14ac:dyDescent="0.25">
      <c r="A18" s="568"/>
      <c r="B18" s="222" t="s">
        <v>8</v>
      </c>
      <c r="C18" s="208" t="s">
        <v>40</v>
      </c>
      <c r="D18" s="209">
        <v>0</v>
      </c>
      <c r="E18" s="210"/>
      <c r="F18" s="209"/>
      <c r="G18" s="209"/>
      <c r="H18" s="209"/>
      <c r="I18" s="209"/>
      <c r="J18" s="209"/>
      <c r="K18" s="211">
        <f t="shared" si="0"/>
        <v>0</v>
      </c>
      <c r="L18" s="211"/>
      <c r="M18" s="211"/>
      <c r="N18" s="211"/>
      <c r="O18" s="211"/>
      <c r="P18" s="211"/>
      <c r="Q18" s="211"/>
      <c r="R18" s="211">
        <f t="shared" si="1"/>
        <v>0</v>
      </c>
      <c r="S18" s="211"/>
      <c r="T18" s="211"/>
      <c r="U18" s="211"/>
      <c r="V18" s="211"/>
      <c r="W18" s="211"/>
      <c r="X18" s="211"/>
      <c r="Y18" s="211"/>
      <c r="Z18" s="211">
        <f t="shared" si="2"/>
        <v>0</v>
      </c>
      <c r="AA18" s="211"/>
      <c r="AB18" s="211"/>
      <c r="AC18" s="211"/>
      <c r="AD18" s="211"/>
      <c r="AE18" s="211"/>
      <c r="AF18" s="211"/>
      <c r="AG18" s="211"/>
      <c r="AH18" s="211">
        <f t="shared" si="3"/>
        <v>0</v>
      </c>
      <c r="AI18" s="212">
        <v>0</v>
      </c>
      <c r="AJ18" s="211">
        <f t="shared" si="4"/>
        <v>0</v>
      </c>
    </row>
    <row r="19" spans="1:37" ht="15" x14ac:dyDescent="0.25">
      <c r="A19" s="568"/>
      <c r="B19" s="222" t="s">
        <v>8</v>
      </c>
      <c r="C19" s="208" t="s">
        <v>41</v>
      </c>
      <c r="D19" s="209">
        <v>0</v>
      </c>
      <c r="E19" s="210"/>
      <c r="F19" s="209"/>
      <c r="G19" s="209"/>
      <c r="H19" s="209"/>
      <c r="I19" s="209"/>
      <c r="J19" s="209"/>
      <c r="K19" s="211">
        <f t="shared" si="0"/>
        <v>0</v>
      </c>
      <c r="L19" s="211"/>
      <c r="M19" s="211"/>
      <c r="N19" s="211"/>
      <c r="O19" s="211"/>
      <c r="P19" s="211"/>
      <c r="Q19" s="211"/>
      <c r="R19" s="211">
        <f t="shared" si="1"/>
        <v>0</v>
      </c>
      <c r="S19" s="211"/>
      <c r="T19" s="211"/>
      <c r="U19" s="211"/>
      <c r="V19" s="211"/>
      <c r="W19" s="211"/>
      <c r="X19" s="211"/>
      <c r="Y19" s="211"/>
      <c r="Z19" s="211">
        <f t="shared" si="2"/>
        <v>0</v>
      </c>
      <c r="AA19" s="211"/>
      <c r="AB19" s="211"/>
      <c r="AC19" s="211"/>
      <c r="AD19" s="211"/>
      <c r="AE19" s="211"/>
      <c r="AF19" s="211"/>
      <c r="AG19" s="211"/>
      <c r="AH19" s="211">
        <f t="shared" si="3"/>
        <v>0</v>
      </c>
      <c r="AI19" s="212">
        <v>0</v>
      </c>
      <c r="AJ19" s="211">
        <f t="shared" si="4"/>
        <v>0</v>
      </c>
    </row>
    <row r="20" spans="1:37" ht="15" x14ac:dyDescent="0.25">
      <c r="A20" s="569" t="s">
        <v>47</v>
      </c>
      <c r="B20" s="217" t="s">
        <v>4</v>
      </c>
      <c r="C20" s="208" t="s">
        <v>25</v>
      </c>
      <c r="D20" s="209">
        <v>0</v>
      </c>
      <c r="E20" s="210"/>
      <c r="F20" s="209"/>
      <c r="G20" s="209"/>
      <c r="H20" s="209"/>
      <c r="I20" s="209"/>
      <c r="J20" s="209"/>
      <c r="K20" s="211">
        <f t="shared" si="0"/>
        <v>0</v>
      </c>
      <c r="L20" s="211"/>
      <c r="M20" s="211"/>
      <c r="N20" s="211"/>
      <c r="O20" s="211"/>
      <c r="P20" s="211"/>
      <c r="Q20" s="211"/>
      <c r="R20" s="211">
        <f t="shared" si="1"/>
        <v>0</v>
      </c>
      <c r="S20" s="211"/>
      <c r="T20" s="211"/>
      <c r="U20" s="211"/>
      <c r="V20" s="211"/>
      <c r="W20" s="211"/>
      <c r="X20" s="211"/>
      <c r="Y20" s="211"/>
      <c r="Z20" s="211">
        <f t="shared" si="2"/>
        <v>0</v>
      </c>
      <c r="AA20" s="211"/>
      <c r="AB20" s="211"/>
      <c r="AC20" s="211"/>
      <c r="AD20" s="211"/>
      <c r="AE20" s="211"/>
      <c r="AF20" s="211"/>
      <c r="AG20" s="211"/>
      <c r="AH20" s="211">
        <f t="shared" si="3"/>
        <v>0</v>
      </c>
      <c r="AI20" s="212">
        <v>0</v>
      </c>
      <c r="AJ20" s="211">
        <f t="shared" si="4"/>
        <v>0</v>
      </c>
    </row>
    <row r="21" spans="1:37" ht="15" x14ac:dyDescent="0.25">
      <c r="A21" s="570"/>
      <c r="B21" s="223" t="s">
        <v>4</v>
      </c>
      <c r="C21" s="208" t="s">
        <v>37</v>
      </c>
      <c r="D21" s="209">
        <v>0</v>
      </c>
      <c r="E21" s="210"/>
      <c r="F21" s="209"/>
      <c r="G21" s="209"/>
      <c r="H21" s="209"/>
      <c r="I21" s="209"/>
      <c r="J21" s="209"/>
      <c r="K21" s="211">
        <f t="shared" si="0"/>
        <v>0</v>
      </c>
      <c r="L21" s="211"/>
      <c r="M21" s="211"/>
      <c r="N21" s="211"/>
      <c r="O21" s="211"/>
      <c r="P21" s="211"/>
      <c r="Q21" s="211"/>
      <c r="R21" s="211">
        <f t="shared" si="1"/>
        <v>0</v>
      </c>
      <c r="S21" s="211"/>
      <c r="T21" s="211"/>
      <c r="U21" s="211"/>
      <c r="V21" s="211"/>
      <c r="W21" s="211"/>
      <c r="X21" s="211"/>
      <c r="Y21" s="211"/>
      <c r="Z21" s="211">
        <f t="shared" si="2"/>
        <v>0</v>
      </c>
      <c r="AA21" s="211"/>
      <c r="AB21" s="211"/>
      <c r="AC21" s="211"/>
      <c r="AD21" s="211"/>
      <c r="AE21" s="211"/>
      <c r="AF21" s="211"/>
      <c r="AG21" s="211"/>
      <c r="AH21" s="211">
        <f t="shared" si="3"/>
        <v>0</v>
      </c>
      <c r="AI21" s="212">
        <v>0</v>
      </c>
      <c r="AJ21" s="211">
        <f t="shared" si="4"/>
        <v>0</v>
      </c>
    </row>
    <row r="22" spans="1:37" ht="15" x14ac:dyDescent="0.25">
      <c r="A22" s="570"/>
      <c r="B22" s="218" t="s">
        <v>4</v>
      </c>
      <c r="C22" s="208" t="s">
        <v>28</v>
      </c>
      <c r="D22" s="209">
        <v>5276881</v>
      </c>
      <c r="E22" s="210"/>
      <c r="F22" s="209"/>
      <c r="G22" s="209"/>
      <c r="H22" s="209"/>
      <c r="I22" s="209"/>
      <c r="J22" s="209"/>
      <c r="K22" s="211">
        <f t="shared" si="0"/>
        <v>5276881</v>
      </c>
      <c r="L22" s="211"/>
      <c r="M22" s="211"/>
      <c r="N22" s="211"/>
      <c r="O22" s="211"/>
      <c r="P22" s="211"/>
      <c r="Q22" s="211"/>
      <c r="R22" s="211">
        <f t="shared" si="1"/>
        <v>5276881</v>
      </c>
      <c r="S22" s="211"/>
      <c r="T22" s="211"/>
      <c r="U22" s="211"/>
      <c r="V22" s="211"/>
      <c r="W22" s="211"/>
      <c r="X22" s="211"/>
      <c r="Y22" s="211"/>
      <c r="Z22" s="211">
        <f t="shared" si="2"/>
        <v>5276881</v>
      </c>
      <c r="AA22" s="211"/>
      <c r="AB22" s="211"/>
      <c r="AC22" s="211"/>
      <c r="AD22" s="211"/>
      <c r="AE22" s="211"/>
      <c r="AF22" s="211"/>
      <c r="AG22" s="211"/>
      <c r="AH22" s="211">
        <f t="shared" si="3"/>
        <v>5276881</v>
      </c>
      <c r="AI22" s="212">
        <v>5276881</v>
      </c>
      <c r="AJ22" s="211">
        <f t="shared" si="4"/>
        <v>0</v>
      </c>
    </row>
    <row r="23" spans="1:37" ht="15" x14ac:dyDescent="0.25">
      <c r="A23" s="570"/>
      <c r="B23" s="217" t="s">
        <v>17</v>
      </c>
      <c r="C23" s="208" t="s">
        <v>25</v>
      </c>
      <c r="D23" s="209">
        <v>0</v>
      </c>
      <c r="E23" s="210"/>
      <c r="F23" s="209"/>
      <c r="G23" s="209"/>
      <c r="H23" s="209"/>
      <c r="I23" s="209"/>
      <c r="J23" s="209"/>
      <c r="K23" s="211">
        <f t="shared" si="0"/>
        <v>0</v>
      </c>
      <c r="L23" s="211"/>
      <c r="M23" s="211"/>
      <c r="N23" s="211"/>
      <c r="O23" s="211"/>
      <c r="P23" s="211"/>
      <c r="Q23" s="211"/>
      <c r="R23" s="211">
        <f t="shared" si="1"/>
        <v>0</v>
      </c>
      <c r="S23" s="211"/>
      <c r="T23" s="211"/>
      <c r="U23" s="211"/>
      <c r="V23" s="211"/>
      <c r="W23" s="211"/>
      <c r="X23" s="211"/>
      <c r="Y23" s="211"/>
      <c r="Z23" s="211">
        <f t="shared" si="2"/>
        <v>0</v>
      </c>
      <c r="AA23" s="211"/>
      <c r="AB23" s="211"/>
      <c r="AC23" s="211"/>
      <c r="AD23" s="211"/>
      <c r="AE23" s="211"/>
      <c r="AF23" s="211"/>
      <c r="AG23" s="211"/>
      <c r="AH23" s="211">
        <f t="shared" si="3"/>
        <v>0</v>
      </c>
      <c r="AI23" s="212"/>
      <c r="AJ23" s="211">
        <f t="shared" si="4"/>
        <v>0</v>
      </c>
    </row>
    <row r="24" spans="1:37" ht="15" x14ac:dyDescent="0.25">
      <c r="A24" s="570"/>
      <c r="B24" s="223" t="s">
        <v>17</v>
      </c>
      <c r="C24" s="208" t="s">
        <v>41</v>
      </c>
      <c r="D24" s="209">
        <v>0</v>
      </c>
      <c r="E24" s="210"/>
      <c r="F24" s="209"/>
      <c r="G24" s="209">
        <v>15008</v>
      </c>
      <c r="H24" s="209"/>
      <c r="I24" s="209"/>
      <c r="J24" s="209"/>
      <c r="K24" s="211">
        <f t="shared" si="0"/>
        <v>15008</v>
      </c>
      <c r="L24" s="211"/>
      <c r="M24" s="211"/>
      <c r="N24" s="211"/>
      <c r="O24" s="211"/>
      <c r="P24" s="211"/>
      <c r="Q24" s="211"/>
      <c r="R24" s="211">
        <f t="shared" si="1"/>
        <v>15008</v>
      </c>
      <c r="S24" s="211"/>
      <c r="T24" s="211"/>
      <c r="U24" s="211"/>
      <c r="V24" s="211"/>
      <c r="W24" s="211"/>
      <c r="X24" s="211"/>
      <c r="Y24" s="211"/>
      <c r="Z24" s="211">
        <f t="shared" si="2"/>
        <v>15008</v>
      </c>
      <c r="AA24" s="211"/>
      <c r="AB24" s="211"/>
      <c r="AC24" s="211"/>
      <c r="AD24" s="211"/>
      <c r="AE24" s="211"/>
      <c r="AF24" s="211"/>
      <c r="AG24" s="211"/>
      <c r="AH24" s="211">
        <f t="shared" si="3"/>
        <v>15008</v>
      </c>
      <c r="AI24" s="212">
        <v>15008</v>
      </c>
      <c r="AJ24" s="215">
        <f t="shared" si="4"/>
        <v>0</v>
      </c>
    </row>
    <row r="25" spans="1:37" ht="15" x14ac:dyDescent="0.25">
      <c r="A25" s="571"/>
      <c r="B25" s="218" t="s">
        <v>17</v>
      </c>
      <c r="C25" s="208" t="s">
        <v>40</v>
      </c>
      <c r="D25" s="209">
        <v>0</v>
      </c>
      <c r="E25" s="210"/>
      <c r="F25" s="209"/>
      <c r="G25" s="209"/>
      <c r="H25" s="209"/>
      <c r="I25" s="209"/>
      <c r="J25" s="209"/>
      <c r="K25" s="211">
        <f t="shared" si="0"/>
        <v>0</v>
      </c>
      <c r="L25" s="211"/>
      <c r="M25" s="211"/>
      <c r="N25" s="211"/>
      <c r="O25" s="211"/>
      <c r="P25" s="211"/>
      <c r="Q25" s="211"/>
      <c r="R25" s="211">
        <f t="shared" si="1"/>
        <v>0</v>
      </c>
      <c r="S25" s="211"/>
      <c r="T25" s="211"/>
      <c r="U25" s="211"/>
      <c r="V25" s="211"/>
      <c r="W25" s="211"/>
      <c r="X25" s="211"/>
      <c r="Y25" s="211"/>
      <c r="Z25" s="211">
        <f t="shared" si="2"/>
        <v>0</v>
      </c>
      <c r="AA25" s="211"/>
      <c r="AB25" s="211"/>
      <c r="AC25" s="211"/>
      <c r="AD25" s="211"/>
      <c r="AE25" s="211"/>
      <c r="AF25" s="211"/>
      <c r="AG25" s="211"/>
      <c r="AH25" s="211">
        <f t="shared" si="3"/>
        <v>0</v>
      </c>
      <c r="AI25" s="212"/>
      <c r="AJ25" s="211">
        <f t="shared" si="4"/>
        <v>0</v>
      </c>
    </row>
    <row r="26" spans="1:37" ht="21" customHeight="1" x14ac:dyDescent="0.25">
      <c r="A26" s="572" t="s">
        <v>132</v>
      </c>
      <c r="B26" s="217" t="s">
        <v>4</v>
      </c>
      <c r="C26" s="224" t="s">
        <v>25</v>
      </c>
      <c r="D26" s="209">
        <v>0</v>
      </c>
      <c r="E26" s="210"/>
      <c r="F26" s="209"/>
      <c r="G26" s="209"/>
      <c r="H26" s="209"/>
      <c r="I26" s="209"/>
      <c r="J26" s="209"/>
      <c r="K26" s="211">
        <f t="shared" si="0"/>
        <v>0</v>
      </c>
      <c r="L26" s="211"/>
      <c r="M26" s="211"/>
      <c r="N26" s="211"/>
      <c r="O26" s="211"/>
      <c r="P26" s="211"/>
      <c r="Q26" s="211"/>
      <c r="R26" s="211">
        <f t="shared" si="1"/>
        <v>0</v>
      </c>
      <c r="S26" s="211"/>
      <c r="T26" s="211"/>
      <c r="U26" s="211"/>
      <c r="V26" s="211"/>
      <c r="W26" s="211"/>
      <c r="X26" s="211"/>
      <c r="Y26" s="211"/>
      <c r="Z26" s="211">
        <f t="shared" si="2"/>
        <v>0</v>
      </c>
      <c r="AA26" s="211"/>
      <c r="AB26" s="211"/>
      <c r="AC26" s="211"/>
      <c r="AD26" s="211"/>
      <c r="AE26" s="211"/>
      <c r="AF26" s="211"/>
      <c r="AG26" s="211"/>
      <c r="AH26" s="211">
        <f t="shared" si="3"/>
        <v>0</v>
      </c>
      <c r="AI26" s="212"/>
      <c r="AJ26" s="211">
        <f t="shared" si="4"/>
        <v>0</v>
      </c>
    </row>
    <row r="27" spans="1:37" ht="21" customHeight="1" x14ac:dyDescent="0.25">
      <c r="A27" s="573"/>
      <c r="B27" s="218" t="s">
        <v>4</v>
      </c>
      <c r="C27" s="224" t="s">
        <v>37</v>
      </c>
      <c r="D27" s="209">
        <v>0</v>
      </c>
      <c r="E27" s="210"/>
      <c r="F27" s="209"/>
      <c r="G27" s="209"/>
      <c r="H27" s="209"/>
      <c r="I27" s="209"/>
      <c r="J27" s="209"/>
      <c r="K27" s="211">
        <f t="shared" si="0"/>
        <v>0</v>
      </c>
      <c r="L27" s="211"/>
      <c r="M27" s="211"/>
      <c r="N27" s="211"/>
      <c r="O27" s="211"/>
      <c r="P27" s="211"/>
      <c r="Q27" s="211"/>
      <c r="R27" s="211">
        <f t="shared" si="1"/>
        <v>0</v>
      </c>
      <c r="S27" s="211"/>
      <c r="T27" s="211"/>
      <c r="U27" s="211"/>
      <c r="V27" s="211"/>
      <c r="W27" s="211"/>
      <c r="X27" s="211"/>
      <c r="Y27" s="211"/>
      <c r="Z27" s="211">
        <f t="shared" si="2"/>
        <v>0</v>
      </c>
      <c r="AA27" s="211"/>
      <c r="AB27" s="211"/>
      <c r="AC27" s="211"/>
      <c r="AD27" s="211"/>
      <c r="AE27" s="211"/>
      <c r="AF27" s="211"/>
      <c r="AG27" s="211"/>
      <c r="AH27" s="211">
        <f t="shared" si="3"/>
        <v>0</v>
      </c>
      <c r="AI27" s="212"/>
      <c r="AJ27" s="211">
        <f t="shared" si="4"/>
        <v>0</v>
      </c>
    </row>
    <row r="28" spans="1:37" ht="21" customHeight="1" x14ac:dyDescent="0.25">
      <c r="A28" s="573"/>
      <c r="B28" s="218" t="s">
        <v>4</v>
      </c>
      <c r="C28" s="224" t="s">
        <v>28</v>
      </c>
      <c r="D28" s="209">
        <v>0</v>
      </c>
      <c r="E28" s="210"/>
      <c r="F28" s="209"/>
      <c r="G28" s="209"/>
      <c r="H28" s="209"/>
      <c r="I28" s="209"/>
      <c r="J28" s="209"/>
      <c r="K28" s="211">
        <f t="shared" si="0"/>
        <v>0</v>
      </c>
      <c r="L28" s="211"/>
      <c r="M28" s="211"/>
      <c r="N28" s="211"/>
      <c r="O28" s="211"/>
      <c r="P28" s="211"/>
      <c r="Q28" s="211"/>
      <c r="R28" s="211">
        <f t="shared" si="1"/>
        <v>0</v>
      </c>
      <c r="S28" s="211"/>
      <c r="T28" s="211"/>
      <c r="U28" s="211"/>
      <c r="V28" s="211"/>
      <c r="W28" s="211"/>
      <c r="X28" s="211"/>
      <c r="Y28" s="211"/>
      <c r="Z28" s="211">
        <f t="shared" si="2"/>
        <v>0</v>
      </c>
      <c r="AA28" s="211"/>
      <c r="AB28" s="211"/>
      <c r="AC28" s="211"/>
      <c r="AD28" s="211"/>
      <c r="AE28" s="211"/>
      <c r="AF28" s="211"/>
      <c r="AG28" s="211"/>
      <c r="AH28" s="211">
        <f t="shared" si="3"/>
        <v>0</v>
      </c>
      <c r="AI28" s="212"/>
      <c r="AJ28" s="211">
        <f t="shared" si="4"/>
        <v>0</v>
      </c>
    </row>
    <row r="29" spans="1:37" ht="21" customHeight="1" x14ac:dyDescent="0.25">
      <c r="A29" s="574"/>
      <c r="B29" s="218" t="s">
        <v>128</v>
      </c>
      <c r="C29" s="224" t="s">
        <v>41</v>
      </c>
      <c r="D29" s="209">
        <v>0</v>
      </c>
      <c r="E29" s="210"/>
      <c r="F29" s="209"/>
      <c r="G29" s="209"/>
      <c r="H29" s="209"/>
      <c r="I29" s="209"/>
      <c r="J29" s="209"/>
      <c r="K29" s="211">
        <f t="shared" si="0"/>
        <v>0</v>
      </c>
      <c r="L29" s="211"/>
      <c r="M29" s="211"/>
      <c r="N29" s="211"/>
      <c r="O29" s="211"/>
      <c r="P29" s="211"/>
      <c r="Q29" s="211"/>
      <c r="R29" s="211">
        <f t="shared" si="1"/>
        <v>0</v>
      </c>
      <c r="S29" s="211"/>
      <c r="T29" s="211"/>
      <c r="U29" s="211"/>
      <c r="V29" s="211"/>
      <c r="W29" s="211"/>
      <c r="X29" s="211"/>
      <c r="Y29" s="211"/>
      <c r="Z29" s="211">
        <f t="shared" si="2"/>
        <v>0</v>
      </c>
      <c r="AA29" s="211"/>
      <c r="AB29" s="211"/>
      <c r="AC29" s="211"/>
      <c r="AD29" s="211"/>
      <c r="AE29" s="211"/>
      <c r="AF29" s="211"/>
      <c r="AG29" s="211"/>
      <c r="AH29" s="211">
        <f t="shared" si="3"/>
        <v>0</v>
      </c>
      <c r="AI29" s="212"/>
      <c r="AJ29" s="215">
        <f t="shared" si="4"/>
        <v>0</v>
      </c>
      <c r="AK29" s="166"/>
    </row>
    <row r="30" spans="1:37" ht="15" x14ac:dyDescent="0.25">
      <c r="A30" s="536" t="s">
        <v>29</v>
      </c>
      <c r="B30" s="220" t="s">
        <v>4</v>
      </c>
      <c r="C30" s="208" t="s">
        <v>25</v>
      </c>
      <c r="D30" s="226">
        <v>385281300</v>
      </c>
      <c r="E30" s="210"/>
      <c r="F30" s="209">
        <v>-417616</v>
      </c>
      <c r="G30" s="209"/>
      <c r="H30" s="209"/>
      <c r="I30" s="209"/>
      <c r="J30" s="209"/>
      <c r="K30" s="211">
        <f t="shared" si="0"/>
        <v>384863684</v>
      </c>
      <c r="L30" s="211"/>
      <c r="M30" s="211"/>
      <c r="N30" s="211"/>
      <c r="O30" s="211"/>
      <c r="P30" s="211"/>
      <c r="Q30" s="211"/>
      <c r="R30" s="211">
        <f>SUM(K30:Q30)</f>
        <v>384863684</v>
      </c>
      <c r="S30" s="211"/>
      <c r="T30" s="211"/>
      <c r="U30" s="211"/>
      <c r="V30" s="211"/>
      <c r="W30" s="211"/>
      <c r="X30" s="211"/>
      <c r="Y30" s="211"/>
      <c r="Z30" s="211">
        <f t="shared" si="2"/>
        <v>384863684</v>
      </c>
      <c r="AA30" s="211"/>
      <c r="AB30" s="211"/>
      <c r="AC30" s="211"/>
      <c r="AD30" s="211"/>
      <c r="AE30" s="211"/>
      <c r="AF30" s="211"/>
      <c r="AG30" s="211"/>
      <c r="AH30" s="211">
        <f t="shared" si="3"/>
        <v>384863684</v>
      </c>
      <c r="AI30" s="212">
        <v>107562893</v>
      </c>
      <c r="AJ30" s="211">
        <f t="shared" si="4"/>
        <v>277300791</v>
      </c>
    </row>
    <row r="31" spans="1:37" ht="15" x14ac:dyDescent="0.25">
      <c r="A31" s="537"/>
      <c r="B31" s="220" t="s">
        <v>4</v>
      </c>
      <c r="C31" s="208" t="s">
        <v>37</v>
      </c>
      <c r="D31" s="226">
        <v>0</v>
      </c>
      <c r="E31" s="210"/>
      <c r="F31" s="209"/>
      <c r="G31" s="209"/>
      <c r="H31" s="209"/>
      <c r="I31" s="209"/>
      <c r="J31" s="209"/>
      <c r="K31" s="211">
        <f t="shared" si="0"/>
        <v>0</v>
      </c>
      <c r="L31" s="211"/>
      <c r="M31" s="211"/>
      <c r="N31" s="211"/>
      <c r="O31" s="211"/>
      <c r="P31" s="211"/>
      <c r="Q31" s="211"/>
      <c r="R31" s="211">
        <v>0</v>
      </c>
      <c r="S31" s="211"/>
      <c r="T31" s="211"/>
      <c r="U31" s="211"/>
      <c r="V31" s="211"/>
      <c r="W31" s="211"/>
      <c r="X31" s="211"/>
      <c r="Y31" s="211"/>
      <c r="Z31" s="211">
        <f t="shared" si="2"/>
        <v>0</v>
      </c>
      <c r="AA31" s="211"/>
      <c r="AB31" s="211"/>
      <c r="AC31" s="211"/>
      <c r="AD31" s="211"/>
      <c r="AE31" s="211"/>
      <c r="AF31" s="211"/>
      <c r="AG31" s="211"/>
      <c r="AH31" s="211">
        <f t="shared" si="3"/>
        <v>0</v>
      </c>
      <c r="AI31" s="212"/>
      <c r="AJ31" s="211">
        <f t="shared" si="4"/>
        <v>0</v>
      </c>
    </row>
    <row r="32" spans="1:37" ht="15" x14ac:dyDescent="0.25">
      <c r="A32" s="225" t="s">
        <v>87</v>
      </c>
      <c r="B32" s="220" t="s">
        <v>4</v>
      </c>
      <c r="C32" s="208" t="s">
        <v>25</v>
      </c>
      <c r="D32" s="226">
        <v>0</v>
      </c>
      <c r="E32" s="210"/>
      <c r="F32" s="209"/>
      <c r="G32" s="209"/>
      <c r="H32" s="209"/>
      <c r="I32" s="209"/>
      <c r="J32" s="209"/>
      <c r="K32" s="211">
        <f t="shared" si="0"/>
        <v>0</v>
      </c>
      <c r="L32" s="211"/>
      <c r="M32" s="211"/>
      <c r="N32" s="211"/>
      <c r="O32" s="211"/>
      <c r="P32" s="211"/>
      <c r="Q32" s="211"/>
      <c r="R32" s="211">
        <f t="shared" si="1"/>
        <v>0</v>
      </c>
      <c r="S32" s="211"/>
      <c r="T32" s="211"/>
      <c r="U32" s="211"/>
      <c r="V32" s="211"/>
      <c r="W32" s="211"/>
      <c r="X32" s="211"/>
      <c r="Y32" s="211"/>
      <c r="Z32" s="211">
        <f t="shared" si="2"/>
        <v>0</v>
      </c>
      <c r="AA32" s="211"/>
      <c r="AB32" s="211"/>
      <c r="AC32" s="211"/>
      <c r="AD32" s="211"/>
      <c r="AE32" s="211"/>
      <c r="AF32" s="211"/>
      <c r="AG32" s="211"/>
      <c r="AH32" s="211">
        <f t="shared" si="3"/>
        <v>0</v>
      </c>
      <c r="AI32" s="212"/>
      <c r="AJ32" s="211">
        <f t="shared" si="4"/>
        <v>0</v>
      </c>
    </row>
    <row r="33" spans="1:36" ht="15" x14ac:dyDescent="0.25">
      <c r="A33" s="227" t="s">
        <v>42</v>
      </c>
      <c r="B33" s="220" t="s">
        <v>4</v>
      </c>
      <c r="C33" s="208" t="s">
        <v>25</v>
      </c>
      <c r="D33" s="209">
        <v>81214887</v>
      </c>
      <c r="E33" s="210"/>
      <c r="F33" s="209"/>
      <c r="G33" s="209"/>
      <c r="H33" s="209"/>
      <c r="I33" s="209"/>
      <c r="J33" s="209"/>
      <c r="K33" s="211">
        <f t="shared" si="0"/>
        <v>81214887</v>
      </c>
      <c r="L33" s="211"/>
      <c r="M33" s="211"/>
      <c r="N33" s="211"/>
      <c r="O33" s="211"/>
      <c r="P33" s="211"/>
      <c r="Q33" s="211"/>
      <c r="R33" s="211">
        <f t="shared" si="1"/>
        <v>81214887</v>
      </c>
      <c r="S33" s="211"/>
      <c r="T33" s="211"/>
      <c r="U33" s="211"/>
      <c r="V33" s="211"/>
      <c r="W33" s="211"/>
      <c r="X33" s="211"/>
      <c r="Y33" s="211"/>
      <c r="Z33" s="211">
        <f t="shared" si="2"/>
        <v>81214887</v>
      </c>
      <c r="AA33" s="211"/>
      <c r="AB33" s="211"/>
      <c r="AC33" s="211"/>
      <c r="AD33" s="211"/>
      <c r="AE33" s="211"/>
      <c r="AF33" s="211"/>
      <c r="AG33" s="211"/>
      <c r="AH33" s="211">
        <f t="shared" si="3"/>
        <v>81214887</v>
      </c>
      <c r="AI33" s="212">
        <v>17005895</v>
      </c>
      <c r="AJ33" s="211">
        <f t="shared" si="4"/>
        <v>64208992</v>
      </c>
    </row>
    <row r="34" spans="1:36" ht="34.5" customHeight="1" thickBot="1" x14ac:dyDescent="0.25">
      <c r="A34" s="562" t="s">
        <v>85</v>
      </c>
      <c r="B34" s="563"/>
      <c r="C34" s="564"/>
      <c r="D34" s="228">
        <f t="shared" ref="D34:Q34" si="5">SUM(D6:D33)</f>
        <v>555453705</v>
      </c>
      <c r="E34" s="228">
        <f t="shared" si="5"/>
        <v>0</v>
      </c>
      <c r="F34" s="228">
        <f t="shared" si="5"/>
        <v>-417616</v>
      </c>
      <c r="G34" s="228">
        <f t="shared" si="5"/>
        <v>109007</v>
      </c>
      <c r="H34" s="228">
        <f t="shared" si="5"/>
        <v>246</v>
      </c>
      <c r="I34" s="228">
        <f t="shared" si="5"/>
        <v>-2468000</v>
      </c>
      <c r="J34" s="228">
        <f t="shared" si="5"/>
        <v>1977045</v>
      </c>
      <c r="K34" s="229">
        <f t="shared" si="5"/>
        <v>554654387</v>
      </c>
      <c r="L34" s="229">
        <f t="shared" si="5"/>
        <v>0</v>
      </c>
      <c r="M34" s="229">
        <f t="shared" si="5"/>
        <v>0</v>
      </c>
      <c r="N34" s="229">
        <f t="shared" si="5"/>
        <v>0</v>
      </c>
      <c r="O34" s="229">
        <f t="shared" si="5"/>
        <v>0</v>
      </c>
      <c r="P34" s="229">
        <f t="shared" si="5"/>
        <v>0</v>
      </c>
      <c r="Q34" s="229">
        <f t="shared" si="5"/>
        <v>0</v>
      </c>
      <c r="R34" s="229">
        <f>SUM(K34:Q34)</f>
        <v>554654387</v>
      </c>
      <c r="S34" s="229">
        <f t="shared" ref="S34:Y34" si="6">SUM(S6:S33)</f>
        <v>0</v>
      </c>
      <c r="T34" s="229">
        <f t="shared" si="6"/>
        <v>0</v>
      </c>
      <c r="U34" s="229">
        <f>SUM(U6:U33)</f>
        <v>0</v>
      </c>
      <c r="V34" s="229">
        <f>SUM(V6:V33)</f>
        <v>0</v>
      </c>
      <c r="W34" s="229">
        <f t="shared" si="6"/>
        <v>0</v>
      </c>
      <c r="X34" s="229">
        <f t="shared" si="6"/>
        <v>0</v>
      </c>
      <c r="Y34" s="229">
        <f t="shared" si="6"/>
        <v>0</v>
      </c>
      <c r="Z34" s="229">
        <f t="shared" si="2"/>
        <v>554654387</v>
      </c>
      <c r="AA34" s="229">
        <f t="shared" ref="AA34:AG34" si="7">SUM(AA6:AA33)</f>
        <v>0</v>
      </c>
      <c r="AB34" s="229">
        <f t="shared" si="7"/>
        <v>0</v>
      </c>
      <c r="AC34" s="229">
        <f t="shared" si="7"/>
        <v>0</v>
      </c>
      <c r="AD34" s="229">
        <f t="shared" si="7"/>
        <v>0</v>
      </c>
      <c r="AE34" s="229">
        <f t="shared" si="7"/>
        <v>0</v>
      </c>
      <c r="AF34" s="229">
        <f t="shared" si="7"/>
        <v>0</v>
      </c>
      <c r="AG34" s="229">
        <f t="shared" si="7"/>
        <v>0</v>
      </c>
      <c r="AH34" s="229">
        <f t="shared" si="3"/>
        <v>554654387</v>
      </c>
      <c r="AI34" s="230">
        <f>SUM(AI6:AI33)</f>
        <v>162535318</v>
      </c>
      <c r="AJ34" s="228">
        <f t="shared" si="4"/>
        <v>392119069</v>
      </c>
    </row>
    <row r="35" spans="1:36" ht="12.75" customHeight="1" thickTop="1" x14ac:dyDescent="0.25">
      <c r="A35" s="547" t="s">
        <v>18</v>
      </c>
      <c r="B35" s="231" t="s">
        <v>1</v>
      </c>
      <c r="C35" s="332" t="s">
        <v>33</v>
      </c>
      <c r="D35" s="233"/>
      <c r="E35" s="234"/>
      <c r="F35" s="235"/>
      <c r="G35" s="235"/>
      <c r="H35" s="235"/>
      <c r="I35" s="235"/>
      <c r="J35" s="235"/>
      <c r="K35" s="236">
        <f t="shared" ref="K35:K43" si="8">SUM(D35:J35)</f>
        <v>0</v>
      </c>
      <c r="L35" s="236"/>
      <c r="M35" s="236"/>
      <c r="N35" s="236"/>
      <c r="O35" s="236"/>
      <c r="P35" s="236"/>
      <c r="Q35" s="236"/>
      <c r="R35" s="236">
        <f t="shared" si="1"/>
        <v>0</v>
      </c>
      <c r="S35" s="236"/>
      <c r="T35" s="236"/>
      <c r="U35" s="236"/>
      <c r="V35" s="236"/>
      <c r="W35" s="236"/>
      <c r="X35" s="236"/>
      <c r="Y35" s="236"/>
      <c r="Z35" s="236">
        <f t="shared" si="2"/>
        <v>0</v>
      </c>
      <c r="AA35" s="236"/>
      <c r="AB35" s="236"/>
      <c r="AC35" s="236"/>
      <c r="AD35" s="236"/>
      <c r="AE35" s="236"/>
      <c r="AF35" s="236"/>
      <c r="AG35" s="236"/>
      <c r="AH35" s="236">
        <f t="shared" si="3"/>
        <v>0</v>
      </c>
      <c r="AI35" s="237"/>
      <c r="AJ35" s="238">
        <f t="shared" si="4"/>
        <v>0</v>
      </c>
    </row>
    <row r="36" spans="1:36" ht="12.75" customHeight="1" x14ac:dyDescent="0.25">
      <c r="A36" s="548"/>
      <c r="B36" s="223" t="s">
        <v>1</v>
      </c>
      <c r="C36" s="208" t="s">
        <v>184</v>
      </c>
      <c r="D36" s="239">
        <v>1846000</v>
      </c>
      <c r="E36" s="210"/>
      <c r="F36" s="209"/>
      <c r="G36" s="209"/>
      <c r="H36" s="209"/>
      <c r="I36" s="209"/>
      <c r="J36" s="209"/>
      <c r="K36" s="211">
        <f t="shared" si="8"/>
        <v>1846000</v>
      </c>
      <c r="L36" s="211"/>
      <c r="M36" s="211"/>
      <c r="N36" s="211"/>
      <c r="O36" s="211"/>
      <c r="P36" s="211"/>
      <c r="Q36" s="211"/>
      <c r="R36" s="211">
        <f t="shared" si="1"/>
        <v>1846000</v>
      </c>
      <c r="S36" s="211"/>
      <c r="T36" s="211"/>
      <c r="U36" s="211"/>
      <c r="V36" s="211"/>
      <c r="W36" s="211"/>
      <c r="X36" s="211"/>
      <c r="Y36" s="211"/>
      <c r="Z36" s="211">
        <f t="shared" si="2"/>
        <v>1846000</v>
      </c>
      <c r="AA36" s="211"/>
      <c r="AB36" s="211"/>
      <c r="AC36" s="211"/>
      <c r="AD36" s="211"/>
      <c r="AE36" s="211"/>
      <c r="AF36" s="211"/>
      <c r="AG36" s="211"/>
      <c r="AH36" s="211">
        <f t="shared" si="3"/>
        <v>1846000</v>
      </c>
      <c r="AI36" s="240">
        <v>598000</v>
      </c>
      <c r="AJ36" s="241">
        <f t="shared" si="4"/>
        <v>1248000</v>
      </c>
    </row>
    <row r="37" spans="1:36" ht="15" x14ac:dyDescent="0.25">
      <c r="A37" s="548"/>
      <c r="B37" s="223" t="s">
        <v>1</v>
      </c>
      <c r="C37" s="208" t="s">
        <v>89</v>
      </c>
      <c r="D37" s="209"/>
      <c r="E37" s="210"/>
      <c r="F37" s="209"/>
      <c r="G37" s="209"/>
      <c r="H37" s="209"/>
      <c r="I37" s="209"/>
      <c r="J37" s="209"/>
      <c r="K37" s="211">
        <f t="shared" si="8"/>
        <v>0</v>
      </c>
      <c r="L37" s="211"/>
      <c r="M37" s="211"/>
      <c r="N37" s="211"/>
      <c r="O37" s="211"/>
      <c r="P37" s="211"/>
      <c r="Q37" s="211"/>
      <c r="R37" s="211">
        <f t="shared" si="1"/>
        <v>0</v>
      </c>
      <c r="S37" s="211"/>
      <c r="T37" s="211"/>
      <c r="U37" s="211"/>
      <c r="V37" s="211"/>
      <c r="W37" s="211"/>
      <c r="X37" s="211"/>
      <c r="Y37" s="211"/>
      <c r="Z37" s="211">
        <f t="shared" si="2"/>
        <v>0</v>
      </c>
      <c r="AA37" s="211"/>
      <c r="AB37" s="211"/>
      <c r="AC37" s="211"/>
      <c r="AD37" s="211"/>
      <c r="AE37" s="211"/>
      <c r="AF37" s="211"/>
      <c r="AG37" s="211"/>
      <c r="AH37" s="211">
        <f t="shared" si="3"/>
        <v>0</v>
      </c>
      <c r="AI37" s="240"/>
      <c r="AJ37" s="241">
        <f t="shared" si="4"/>
        <v>0</v>
      </c>
    </row>
    <row r="38" spans="1:36" ht="15" x14ac:dyDescent="0.25">
      <c r="A38" s="548"/>
      <c r="B38" s="223" t="s">
        <v>1</v>
      </c>
      <c r="C38" s="208" t="s">
        <v>10</v>
      </c>
      <c r="D38" s="209"/>
      <c r="E38" s="210">
        <v>8700</v>
      </c>
      <c r="F38" s="209"/>
      <c r="G38" s="209"/>
      <c r="H38" s="209"/>
      <c r="I38" s="209"/>
      <c r="J38" s="209"/>
      <c r="K38" s="211">
        <f t="shared" si="8"/>
        <v>8700</v>
      </c>
      <c r="L38" s="211"/>
      <c r="M38" s="211"/>
      <c r="N38" s="211"/>
      <c r="O38" s="211"/>
      <c r="P38" s="211"/>
      <c r="Q38" s="211"/>
      <c r="R38" s="211">
        <f t="shared" si="1"/>
        <v>8700</v>
      </c>
      <c r="S38" s="211"/>
      <c r="T38" s="211"/>
      <c r="U38" s="211"/>
      <c r="V38" s="211"/>
      <c r="W38" s="211"/>
      <c r="X38" s="211"/>
      <c r="Y38" s="211"/>
      <c r="Z38" s="211">
        <f t="shared" si="2"/>
        <v>8700</v>
      </c>
      <c r="AA38" s="211"/>
      <c r="AB38" s="211"/>
      <c r="AC38" s="211"/>
      <c r="AD38" s="211"/>
      <c r="AE38" s="211"/>
      <c r="AF38" s="211"/>
      <c r="AG38" s="211"/>
      <c r="AH38" s="211">
        <f t="shared" si="3"/>
        <v>8700</v>
      </c>
      <c r="AI38" s="240">
        <v>8700</v>
      </c>
      <c r="AJ38" s="241">
        <f t="shared" si="4"/>
        <v>0</v>
      </c>
    </row>
    <row r="39" spans="1:36" ht="15" x14ac:dyDescent="0.25">
      <c r="A39" s="548"/>
      <c r="B39" s="223" t="s">
        <v>1</v>
      </c>
      <c r="C39" s="208" t="s">
        <v>2</v>
      </c>
      <c r="D39" s="209">
        <v>9560424</v>
      </c>
      <c r="E39" s="210">
        <v>-8700</v>
      </c>
      <c r="F39" s="209"/>
      <c r="G39" s="209">
        <v>93999</v>
      </c>
      <c r="H39" s="209"/>
      <c r="I39" s="209"/>
      <c r="J39" s="209"/>
      <c r="K39" s="211">
        <f t="shared" si="8"/>
        <v>9645723</v>
      </c>
      <c r="L39" s="211"/>
      <c r="M39" s="211"/>
      <c r="N39" s="211"/>
      <c r="O39" s="211"/>
      <c r="P39" s="211"/>
      <c r="Q39" s="211"/>
      <c r="R39" s="211">
        <f t="shared" si="1"/>
        <v>9645723</v>
      </c>
      <c r="S39" s="211"/>
      <c r="T39" s="211"/>
      <c r="U39" s="211"/>
      <c r="V39" s="211"/>
      <c r="W39" s="211"/>
      <c r="X39" s="211"/>
      <c r="Y39" s="211"/>
      <c r="Z39" s="211">
        <f t="shared" si="2"/>
        <v>9645723</v>
      </c>
      <c r="AA39" s="211"/>
      <c r="AB39" s="211"/>
      <c r="AC39" s="211"/>
      <c r="AD39" s="211"/>
      <c r="AE39" s="211"/>
      <c r="AF39" s="211"/>
      <c r="AG39" s="211"/>
      <c r="AH39" s="211">
        <f t="shared" si="3"/>
        <v>9645723</v>
      </c>
      <c r="AI39" s="240">
        <v>211193</v>
      </c>
      <c r="AJ39" s="241">
        <f t="shared" si="4"/>
        <v>9434530</v>
      </c>
    </row>
    <row r="40" spans="1:36" ht="15" x14ac:dyDescent="0.25">
      <c r="A40" s="548"/>
      <c r="B40" s="223" t="s">
        <v>1</v>
      </c>
      <c r="C40" s="208" t="s">
        <v>117</v>
      </c>
      <c r="D40" s="209">
        <v>200000</v>
      </c>
      <c r="E40" s="210"/>
      <c r="F40" s="209"/>
      <c r="G40" s="209"/>
      <c r="H40" s="209"/>
      <c r="I40" s="209"/>
      <c r="J40" s="209"/>
      <c r="K40" s="211">
        <f t="shared" si="8"/>
        <v>200000</v>
      </c>
      <c r="L40" s="211"/>
      <c r="M40" s="211"/>
      <c r="N40" s="211"/>
      <c r="O40" s="211"/>
      <c r="P40" s="211"/>
      <c r="Q40" s="211"/>
      <c r="R40" s="211">
        <f t="shared" si="1"/>
        <v>200000</v>
      </c>
      <c r="S40" s="211"/>
      <c r="T40" s="211"/>
      <c r="U40" s="211"/>
      <c r="V40" s="211"/>
      <c r="W40" s="211"/>
      <c r="X40" s="211"/>
      <c r="Y40" s="211"/>
      <c r="Z40" s="211">
        <f t="shared" si="2"/>
        <v>200000</v>
      </c>
      <c r="AA40" s="211"/>
      <c r="AB40" s="211"/>
      <c r="AC40" s="211"/>
      <c r="AD40" s="211"/>
      <c r="AE40" s="211"/>
      <c r="AF40" s="211"/>
      <c r="AG40" s="211"/>
      <c r="AH40" s="211">
        <f t="shared" si="3"/>
        <v>200000</v>
      </c>
      <c r="AI40" s="240">
        <v>0</v>
      </c>
      <c r="AJ40" s="241">
        <f t="shared" si="4"/>
        <v>200000</v>
      </c>
    </row>
    <row r="41" spans="1:36" ht="15" x14ac:dyDescent="0.25">
      <c r="A41" s="548"/>
      <c r="B41" s="223" t="s">
        <v>1</v>
      </c>
      <c r="C41" s="208" t="s">
        <v>11</v>
      </c>
      <c r="D41" s="209">
        <v>2230314</v>
      </c>
      <c r="E41" s="210"/>
      <c r="F41" s="209"/>
      <c r="G41" s="209"/>
      <c r="H41" s="209"/>
      <c r="I41" s="209"/>
      <c r="J41" s="209"/>
      <c r="K41" s="211">
        <f t="shared" si="8"/>
        <v>2230314</v>
      </c>
      <c r="L41" s="211"/>
      <c r="M41" s="211"/>
      <c r="N41" s="211"/>
      <c r="O41" s="211"/>
      <c r="P41" s="211"/>
      <c r="Q41" s="211"/>
      <c r="R41" s="211">
        <f t="shared" si="1"/>
        <v>2230314</v>
      </c>
      <c r="S41" s="211"/>
      <c r="T41" s="211"/>
      <c r="U41" s="211"/>
      <c r="V41" s="211"/>
      <c r="W41" s="211"/>
      <c r="X41" s="211"/>
      <c r="Y41" s="211"/>
      <c r="Z41" s="211">
        <f t="shared" si="2"/>
        <v>2230314</v>
      </c>
      <c r="AA41" s="211"/>
      <c r="AB41" s="211"/>
      <c r="AC41" s="211"/>
      <c r="AD41" s="211"/>
      <c r="AE41" s="211"/>
      <c r="AF41" s="211"/>
      <c r="AG41" s="211"/>
      <c r="AH41" s="211">
        <f t="shared" si="3"/>
        <v>2230314</v>
      </c>
      <c r="AI41" s="240">
        <v>3888</v>
      </c>
      <c r="AJ41" s="241">
        <f t="shared" si="4"/>
        <v>2226426</v>
      </c>
    </row>
    <row r="42" spans="1:36" ht="15" x14ac:dyDescent="0.25">
      <c r="A42" s="548"/>
      <c r="B42" s="223" t="s">
        <v>1</v>
      </c>
      <c r="C42" s="208" t="s">
        <v>91</v>
      </c>
      <c r="D42" s="209"/>
      <c r="E42" s="210"/>
      <c r="F42" s="209"/>
      <c r="G42" s="209"/>
      <c r="H42" s="209"/>
      <c r="I42" s="209"/>
      <c r="J42" s="209"/>
      <c r="K42" s="211">
        <f t="shared" si="8"/>
        <v>0</v>
      </c>
      <c r="L42" s="211"/>
      <c r="M42" s="211"/>
      <c r="N42" s="211"/>
      <c r="O42" s="211"/>
      <c r="P42" s="211"/>
      <c r="Q42" s="211"/>
      <c r="R42" s="211">
        <f t="shared" si="1"/>
        <v>0</v>
      </c>
      <c r="S42" s="211"/>
      <c r="T42" s="211"/>
      <c r="U42" s="211"/>
      <c r="V42" s="211"/>
      <c r="W42" s="211"/>
      <c r="X42" s="211"/>
      <c r="Y42" s="211"/>
      <c r="Z42" s="211">
        <f t="shared" si="2"/>
        <v>0</v>
      </c>
      <c r="AA42" s="211"/>
      <c r="AB42" s="211"/>
      <c r="AC42" s="211"/>
      <c r="AD42" s="211"/>
      <c r="AE42" s="211"/>
      <c r="AF42" s="211"/>
      <c r="AG42" s="211"/>
      <c r="AH42" s="211">
        <f t="shared" si="3"/>
        <v>0</v>
      </c>
      <c r="AI42" s="240">
        <v>0</v>
      </c>
      <c r="AJ42" s="241">
        <f t="shared" si="4"/>
        <v>0</v>
      </c>
    </row>
    <row r="43" spans="1:36" ht="15" x14ac:dyDescent="0.25">
      <c r="A43" s="548"/>
      <c r="B43" s="223" t="s">
        <v>1</v>
      </c>
      <c r="C43" s="208" t="s">
        <v>12</v>
      </c>
      <c r="D43" s="209">
        <v>100000</v>
      </c>
      <c r="E43" s="210"/>
      <c r="F43" s="209"/>
      <c r="G43" s="209"/>
      <c r="H43" s="209"/>
      <c r="I43" s="209"/>
      <c r="J43" s="209"/>
      <c r="K43" s="211">
        <f t="shared" si="8"/>
        <v>100000</v>
      </c>
      <c r="L43" s="211"/>
      <c r="M43" s="211"/>
      <c r="N43" s="211"/>
      <c r="O43" s="211"/>
      <c r="P43" s="211"/>
      <c r="Q43" s="211"/>
      <c r="R43" s="211">
        <f t="shared" si="1"/>
        <v>100000</v>
      </c>
      <c r="S43" s="211"/>
      <c r="T43" s="211"/>
      <c r="U43" s="211"/>
      <c r="V43" s="211"/>
      <c r="W43" s="211"/>
      <c r="X43" s="211"/>
      <c r="Y43" s="211"/>
      <c r="Z43" s="211">
        <f t="shared" si="2"/>
        <v>100000</v>
      </c>
      <c r="AA43" s="211"/>
      <c r="AB43" s="211"/>
      <c r="AC43" s="211"/>
      <c r="AD43" s="211"/>
      <c r="AE43" s="211"/>
      <c r="AF43" s="211"/>
      <c r="AG43" s="211"/>
      <c r="AH43" s="211">
        <f t="shared" si="3"/>
        <v>100000</v>
      </c>
      <c r="AI43" s="240">
        <v>0</v>
      </c>
      <c r="AJ43" s="242">
        <f t="shared" si="4"/>
        <v>100000</v>
      </c>
    </row>
    <row r="44" spans="1:36" s="166" customFormat="1" ht="15" x14ac:dyDescent="0.25">
      <c r="A44" s="548"/>
      <c r="B44" s="243" t="s">
        <v>1</v>
      </c>
      <c r="C44" s="244" t="s">
        <v>95</v>
      </c>
      <c r="D44" s="245">
        <f>SUM(D35:D43)</f>
        <v>13936738</v>
      </c>
      <c r="E44" s="245">
        <f t="shared" ref="E44:Q44" si="9">SUM(E35:E43)</f>
        <v>0</v>
      </c>
      <c r="F44" s="245">
        <f t="shared" si="9"/>
        <v>0</v>
      </c>
      <c r="G44" s="245">
        <f t="shared" si="9"/>
        <v>93999</v>
      </c>
      <c r="H44" s="245">
        <f t="shared" si="9"/>
        <v>0</v>
      </c>
      <c r="I44" s="245"/>
      <c r="J44" s="245">
        <f t="shared" si="9"/>
        <v>0</v>
      </c>
      <c r="K44" s="245">
        <f t="shared" si="9"/>
        <v>14030737</v>
      </c>
      <c r="L44" s="245">
        <f t="shared" si="9"/>
        <v>0</v>
      </c>
      <c r="M44" s="245">
        <f t="shared" si="9"/>
        <v>0</v>
      </c>
      <c r="N44" s="245">
        <f t="shared" si="9"/>
        <v>0</v>
      </c>
      <c r="O44" s="245">
        <f t="shared" si="9"/>
        <v>0</v>
      </c>
      <c r="P44" s="245">
        <f t="shared" si="9"/>
        <v>0</v>
      </c>
      <c r="Q44" s="245">
        <f t="shared" si="9"/>
        <v>0</v>
      </c>
      <c r="R44" s="245">
        <f t="shared" si="1"/>
        <v>14030737</v>
      </c>
      <c r="S44" s="245">
        <f>SUM(S35:S43)</f>
        <v>0</v>
      </c>
      <c r="T44" s="245">
        <f t="shared" ref="T44:Y44" si="10">SUM(T35:T43)</f>
        <v>0</v>
      </c>
      <c r="U44" s="245">
        <f t="shared" si="10"/>
        <v>0</v>
      </c>
      <c r="V44" s="245">
        <f t="shared" si="10"/>
        <v>0</v>
      </c>
      <c r="W44" s="245">
        <f t="shared" si="10"/>
        <v>0</v>
      </c>
      <c r="X44" s="245">
        <f t="shared" si="10"/>
        <v>0</v>
      </c>
      <c r="Y44" s="245">
        <f t="shared" si="10"/>
        <v>0</v>
      </c>
      <c r="Z44" s="245">
        <f t="shared" si="2"/>
        <v>14030737</v>
      </c>
      <c r="AA44" s="245">
        <f>SUM(AA35:AA43)</f>
        <v>0</v>
      </c>
      <c r="AB44" s="245">
        <f t="shared" ref="AB44:AG44" si="11">SUM(AB35:AB43)</f>
        <v>0</v>
      </c>
      <c r="AC44" s="245">
        <f t="shared" si="11"/>
        <v>0</v>
      </c>
      <c r="AD44" s="245">
        <f t="shared" si="11"/>
        <v>0</v>
      </c>
      <c r="AE44" s="245">
        <f t="shared" si="11"/>
        <v>0</v>
      </c>
      <c r="AF44" s="245">
        <f t="shared" si="11"/>
        <v>0</v>
      </c>
      <c r="AG44" s="245">
        <f t="shared" si="11"/>
        <v>0</v>
      </c>
      <c r="AH44" s="245">
        <f t="shared" si="3"/>
        <v>14030737</v>
      </c>
      <c r="AI44" s="245">
        <f>SUM(AI35:AI43)</f>
        <v>821781</v>
      </c>
      <c r="AJ44" s="245">
        <f t="shared" si="4"/>
        <v>13208956</v>
      </c>
    </row>
    <row r="45" spans="1:36" ht="15" x14ac:dyDescent="0.25">
      <c r="A45" s="548"/>
      <c r="B45" s="217" t="s">
        <v>4</v>
      </c>
      <c r="C45" s="208" t="s">
        <v>23</v>
      </c>
      <c r="D45" s="209">
        <v>343933</v>
      </c>
      <c r="E45" s="210"/>
      <c r="F45" s="209"/>
      <c r="G45" s="209"/>
      <c r="H45" s="209">
        <v>246</v>
      </c>
      <c r="I45" s="209"/>
      <c r="J45" s="209"/>
      <c r="K45" s="211">
        <f>SUM(D45:J45)</f>
        <v>344179</v>
      </c>
      <c r="L45" s="211"/>
      <c r="M45" s="211"/>
      <c r="N45" s="211"/>
      <c r="O45" s="211"/>
      <c r="P45" s="211"/>
      <c r="Q45" s="211"/>
      <c r="R45" s="211">
        <f t="shared" si="1"/>
        <v>344179</v>
      </c>
      <c r="S45" s="211"/>
      <c r="T45" s="211"/>
      <c r="U45" s="211"/>
      <c r="V45" s="211"/>
      <c r="W45" s="211"/>
      <c r="X45" s="211"/>
      <c r="Y45" s="211"/>
      <c r="Z45" s="211">
        <f t="shared" si="2"/>
        <v>344179</v>
      </c>
      <c r="AA45" s="211"/>
      <c r="AB45" s="211"/>
      <c r="AC45" s="211"/>
      <c r="AD45" s="211"/>
      <c r="AE45" s="211"/>
      <c r="AF45" s="211"/>
      <c r="AG45" s="211"/>
      <c r="AH45" s="211">
        <f t="shared" si="3"/>
        <v>344179</v>
      </c>
      <c r="AI45" s="246">
        <v>246</v>
      </c>
      <c r="AJ45" s="242">
        <f t="shared" si="4"/>
        <v>343933</v>
      </c>
    </row>
    <row r="46" spans="1:36" ht="15" x14ac:dyDescent="0.25">
      <c r="A46" s="548"/>
      <c r="B46" s="217" t="s">
        <v>4</v>
      </c>
      <c r="C46" s="208" t="s">
        <v>5</v>
      </c>
      <c r="D46" s="209">
        <v>0</v>
      </c>
      <c r="E46" s="247"/>
      <c r="F46" s="209"/>
      <c r="G46" s="209"/>
      <c r="H46" s="209"/>
      <c r="I46" s="209"/>
      <c r="J46" s="209"/>
      <c r="K46" s="211">
        <f>SUM(D46:J46)</f>
        <v>0</v>
      </c>
      <c r="L46" s="211"/>
      <c r="M46" s="211"/>
      <c r="N46" s="211"/>
      <c r="O46" s="211"/>
      <c r="P46" s="211"/>
      <c r="Q46" s="211"/>
      <c r="R46" s="211">
        <f t="shared" si="1"/>
        <v>0</v>
      </c>
      <c r="S46" s="211"/>
      <c r="T46" s="211"/>
      <c r="U46" s="211"/>
      <c r="V46" s="211"/>
      <c r="W46" s="211"/>
      <c r="X46" s="211"/>
      <c r="Y46" s="211"/>
      <c r="Z46" s="211">
        <f t="shared" si="2"/>
        <v>0</v>
      </c>
      <c r="AA46" s="211"/>
      <c r="AB46" s="211"/>
      <c r="AC46" s="211"/>
      <c r="AD46" s="211"/>
      <c r="AE46" s="211"/>
      <c r="AF46" s="211"/>
      <c r="AG46" s="211"/>
      <c r="AH46" s="211">
        <f t="shared" si="3"/>
        <v>0</v>
      </c>
      <c r="AI46" s="240">
        <v>0</v>
      </c>
      <c r="AJ46" s="241">
        <f t="shared" si="4"/>
        <v>0</v>
      </c>
    </row>
    <row r="47" spans="1:36" ht="15" x14ac:dyDescent="0.25">
      <c r="A47" s="548"/>
      <c r="B47" s="248" t="s">
        <v>4</v>
      </c>
      <c r="C47" s="244" t="s">
        <v>96</v>
      </c>
      <c r="D47" s="245">
        <f>SUM(D45:D46)</f>
        <v>343933</v>
      </c>
      <c r="E47" s="245">
        <f t="shared" ref="E47:AI47" si="12">SUM(E45:E46)</f>
        <v>0</v>
      </c>
      <c r="F47" s="245">
        <f t="shared" si="12"/>
        <v>0</v>
      </c>
      <c r="G47" s="245">
        <f t="shared" si="12"/>
        <v>0</v>
      </c>
      <c r="H47" s="245">
        <f t="shared" si="12"/>
        <v>246</v>
      </c>
      <c r="I47" s="245"/>
      <c r="J47" s="245">
        <f t="shared" si="12"/>
        <v>0</v>
      </c>
      <c r="K47" s="245">
        <f t="shared" si="12"/>
        <v>344179</v>
      </c>
      <c r="L47" s="245">
        <f t="shared" si="12"/>
        <v>0</v>
      </c>
      <c r="M47" s="245">
        <f t="shared" si="12"/>
        <v>0</v>
      </c>
      <c r="N47" s="245">
        <f t="shared" si="12"/>
        <v>0</v>
      </c>
      <c r="O47" s="245">
        <f t="shared" si="12"/>
        <v>0</v>
      </c>
      <c r="P47" s="245">
        <f t="shared" si="12"/>
        <v>0</v>
      </c>
      <c r="Q47" s="245">
        <f t="shared" si="12"/>
        <v>0</v>
      </c>
      <c r="R47" s="245">
        <f t="shared" si="1"/>
        <v>344179</v>
      </c>
      <c r="S47" s="245">
        <f>SUM(S45:S46)</f>
        <v>0</v>
      </c>
      <c r="T47" s="245">
        <f t="shared" ref="T47:Y47" si="13">SUM(T45:T46)</f>
        <v>0</v>
      </c>
      <c r="U47" s="245">
        <f t="shared" si="13"/>
        <v>0</v>
      </c>
      <c r="V47" s="245">
        <f t="shared" si="13"/>
        <v>0</v>
      </c>
      <c r="W47" s="245">
        <f t="shared" si="13"/>
        <v>0</v>
      </c>
      <c r="X47" s="245">
        <f t="shared" si="13"/>
        <v>0</v>
      </c>
      <c r="Y47" s="245">
        <f t="shared" si="13"/>
        <v>0</v>
      </c>
      <c r="Z47" s="245">
        <f t="shared" si="2"/>
        <v>344179</v>
      </c>
      <c r="AA47" s="245">
        <f>SUM(AA45:AA46)</f>
        <v>0</v>
      </c>
      <c r="AB47" s="245">
        <f t="shared" ref="AB47:AG47" si="14">SUM(AB45:AB46)</f>
        <v>0</v>
      </c>
      <c r="AC47" s="245">
        <f t="shared" si="14"/>
        <v>0</v>
      </c>
      <c r="AD47" s="245">
        <f t="shared" si="14"/>
        <v>0</v>
      </c>
      <c r="AE47" s="245">
        <f t="shared" si="14"/>
        <v>0</v>
      </c>
      <c r="AF47" s="245">
        <f t="shared" si="14"/>
        <v>0</v>
      </c>
      <c r="AG47" s="245">
        <f t="shared" si="14"/>
        <v>0</v>
      </c>
      <c r="AH47" s="245">
        <f t="shared" si="3"/>
        <v>344179</v>
      </c>
      <c r="AI47" s="245">
        <f t="shared" si="12"/>
        <v>246</v>
      </c>
      <c r="AJ47" s="245">
        <f t="shared" si="4"/>
        <v>343933</v>
      </c>
    </row>
    <row r="48" spans="1:36" ht="15.75" thickBot="1" x14ac:dyDescent="0.3">
      <c r="A48" s="548"/>
      <c r="B48" s="248" t="s">
        <v>4</v>
      </c>
      <c r="C48" s="249" t="s">
        <v>3</v>
      </c>
      <c r="D48" s="250">
        <v>468964187</v>
      </c>
      <c r="E48" s="251"/>
      <c r="F48" s="250">
        <v>-417616</v>
      </c>
      <c r="G48" s="250"/>
      <c r="H48" s="250"/>
      <c r="I48" s="250">
        <v>-2468000</v>
      </c>
      <c r="J48" s="250"/>
      <c r="K48" s="250">
        <f t="shared" ref="K48:K61" si="15">SUM(D48:J48)</f>
        <v>466078571</v>
      </c>
      <c r="L48" s="250"/>
      <c r="M48" s="250"/>
      <c r="N48" s="250"/>
      <c r="O48" s="250"/>
      <c r="P48" s="250"/>
      <c r="Q48" s="250"/>
      <c r="R48" s="250">
        <f t="shared" si="1"/>
        <v>466078571</v>
      </c>
      <c r="S48" s="250"/>
      <c r="T48" s="250"/>
      <c r="U48" s="250"/>
      <c r="V48" s="250"/>
      <c r="W48" s="250"/>
      <c r="X48" s="250"/>
      <c r="Y48" s="250"/>
      <c r="Z48" s="250">
        <f t="shared" si="2"/>
        <v>466078571</v>
      </c>
      <c r="AA48" s="250"/>
      <c r="AB48" s="250"/>
      <c r="AC48" s="250"/>
      <c r="AD48" s="250"/>
      <c r="AE48" s="250"/>
      <c r="AF48" s="250"/>
      <c r="AG48" s="250"/>
      <c r="AH48" s="250">
        <f t="shared" si="3"/>
        <v>466078571</v>
      </c>
      <c r="AI48" s="252">
        <v>124568788</v>
      </c>
      <c r="AJ48" s="253">
        <f t="shared" si="4"/>
        <v>341509783</v>
      </c>
    </row>
    <row r="49" spans="1:36" ht="15.75" thickBot="1" x14ac:dyDescent="0.3">
      <c r="A49" s="552"/>
      <c r="B49" s="254" t="s">
        <v>128</v>
      </c>
      <c r="C49" s="255" t="s">
        <v>12</v>
      </c>
      <c r="D49" s="256">
        <v>0</v>
      </c>
      <c r="E49" s="257"/>
      <c r="F49" s="256"/>
      <c r="G49" s="256"/>
      <c r="H49" s="256"/>
      <c r="I49" s="256"/>
      <c r="J49" s="256"/>
      <c r="K49" s="256">
        <f t="shared" si="15"/>
        <v>0</v>
      </c>
      <c r="L49" s="256"/>
      <c r="M49" s="256"/>
      <c r="N49" s="256"/>
      <c r="O49" s="256"/>
      <c r="P49" s="256"/>
      <c r="Q49" s="256"/>
      <c r="R49" s="256">
        <f t="shared" si="1"/>
        <v>0</v>
      </c>
      <c r="S49" s="256"/>
      <c r="T49" s="256"/>
      <c r="U49" s="256"/>
      <c r="V49" s="256"/>
      <c r="W49" s="256"/>
      <c r="X49" s="256"/>
      <c r="Y49" s="256"/>
      <c r="Z49" s="256">
        <f t="shared" si="2"/>
        <v>0</v>
      </c>
      <c r="AA49" s="256"/>
      <c r="AB49" s="256"/>
      <c r="AC49" s="256"/>
      <c r="AD49" s="256"/>
      <c r="AE49" s="256"/>
      <c r="AF49" s="256"/>
      <c r="AG49" s="256"/>
      <c r="AH49" s="256">
        <f t="shared" si="3"/>
        <v>0</v>
      </c>
      <c r="AI49" s="258">
        <v>0</v>
      </c>
      <c r="AJ49" s="259">
        <f t="shared" si="4"/>
        <v>0</v>
      </c>
    </row>
    <row r="50" spans="1:36" ht="15.75" thickTop="1" x14ac:dyDescent="0.25">
      <c r="A50" s="555" t="s">
        <v>24</v>
      </c>
      <c r="B50" s="260" t="s">
        <v>4</v>
      </c>
      <c r="C50" s="261" t="s">
        <v>23</v>
      </c>
      <c r="D50" s="262">
        <v>13213391</v>
      </c>
      <c r="E50" s="263"/>
      <c r="F50" s="262"/>
      <c r="G50" s="262"/>
      <c r="H50" s="262"/>
      <c r="I50" s="262"/>
      <c r="J50" s="209">
        <v>80269</v>
      </c>
      <c r="K50" s="236">
        <f t="shared" si="15"/>
        <v>13293660</v>
      </c>
      <c r="L50" s="330"/>
      <c r="M50" s="330"/>
      <c r="N50" s="330"/>
      <c r="O50" s="330"/>
      <c r="P50" s="330"/>
      <c r="Q50" s="330"/>
      <c r="R50" s="330">
        <f t="shared" si="1"/>
        <v>13293660</v>
      </c>
      <c r="S50" s="330"/>
      <c r="T50" s="330"/>
      <c r="U50" s="330"/>
      <c r="V50" s="330"/>
      <c r="W50" s="330"/>
      <c r="X50" s="330"/>
      <c r="Y50" s="330"/>
      <c r="Z50" s="330">
        <f t="shared" si="2"/>
        <v>13293660</v>
      </c>
      <c r="AA50" s="330"/>
      <c r="AB50" s="330"/>
      <c r="AC50" s="330"/>
      <c r="AD50" s="330"/>
      <c r="AE50" s="330"/>
      <c r="AF50" s="330"/>
      <c r="AG50" s="330"/>
      <c r="AH50" s="330">
        <f t="shared" si="3"/>
        <v>13293660</v>
      </c>
      <c r="AI50" s="264">
        <v>3956115</v>
      </c>
      <c r="AJ50" s="265">
        <f t="shared" si="4"/>
        <v>9337545</v>
      </c>
    </row>
    <row r="51" spans="1:36" ht="15.75" thickBot="1" x14ac:dyDescent="0.3">
      <c r="A51" s="556"/>
      <c r="B51" s="266" t="s">
        <v>4</v>
      </c>
      <c r="C51" s="267" t="s">
        <v>90</v>
      </c>
      <c r="D51" s="268">
        <v>2359880</v>
      </c>
      <c r="E51" s="269"/>
      <c r="F51" s="268"/>
      <c r="G51" s="268"/>
      <c r="H51" s="268"/>
      <c r="I51" s="293"/>
      <c r="J51" s="209">
        <v>1896776</v>
      </c>
      <c r="K51" s="270">
        <f t="shared" si="15"/>
        <v>4256656</v>
      </c>
      <c r="L51" s="331"/>
      <c r="M51" s="331"/>
      <c r="N51" s="331"/>
      <c r="O51" s="331"/>
      <c r="P51" s="331"/>
      <c r="Q51" s="331"/>
      <c r="R51" s="331">
        <f t="shared" si="1"/>
        <v>4256656</v>
      </c>
      <c r="S51" s="331"/>
      <c r="T51" s="331"/>
      <c r="U51" s="331"/>
      <c r="V51" s="331"/>
      <c r="W51" s="331"/>
      <c r="X51" s="331"/>
      <c r="Y51" s="331"/>
      <c r="Z51" s="331">
        <f t="shared" si="2"/>
        <v>4256656</v>
      </c>
      <c r="AA51" s="331"/>
      <c r="AB51" s="331"/>
      <c r="AC51" s="331"/>
      <c r="AD51" s="331"/>
      <c r="AE51" s="331"/>
      <c r="AF51" s="331"/>
      <c r="AG51" s="331"/>
      <c r="AH51" s="331">
        <f t="shared" si="3"/>
        <v>4256656</v>
      </c>
      <c r="AI51" s="271">
        <v>2359880</v>
      </c>
      <c r="AJ51" s="272">
        <f t="shared" si="4"/>
        <v>1896776</v>
      </c>
    </row>
    <row r="52" spans="1:36" ht="15.75" thickTop="1" x14ac:dyDescent="0.25">
      <c r="A52" s="557" t="s">
        <v>30</v>
      </c>
      <c r="B52" s="273" t="s">
        <v>4</v>
      </c>
      <c r="C52" s="232" t="s">
        <v>5</v>
      </c>
      <c r="D52" s="235">
        <v>60000</v>
      </c>
      <c r="E52" s="274"/>
      <c r="F52" s="235"/>
      <c r="G52" s="235"/>
      <c r="H52" s="235"/>
      <c r="I52" s="235"/>
      <c r="J52" s="235"/>
      <c r="K52" s="236">
        <f t="shared" si="15"/>
        <v>60000</v>
      </c>
      <c r="L52" s="236"/>
      <c r="M52" s="236"/>
      <c r="N52" s="236"/>
      <c r="O52" s="236"/>
      <c r="P52" s="236"/>
      <c r="Q52" s="236"/>
      <c r="R52" s="236">
        <f t="shared" si="1"/>
        <v>60000</v>
      </c>
      <c r="S52" s="236"/>
      <c r="T52" s="236"/>
      <c r="U52" s="236"/>
      <c r="V52" s="236"/>
      <c r="W52" s="236"/>
      <c r="X52" s="236"/>
      <c r="Y52" s="236"/>
      <c r="Z52" s="236">
        <f t="shared" si="2"/>
        <v>60000</v>
      </c>
      <c r="AA52" s="236"/>
      <c r="AB52" s="236"/>
      <c r="AC52" s="236"/>
      <c r="AD52" s="236"/>
      <c r="AE52" s="236"/>
      <c r="AF52" s="236"/>
      <c r="AG52" s="236"/>
      <c r="AH52" s="236">
        <f t="shared" si="3"/>
        <v>60000</v>
      </c>
      <c r="AI52" s="237">
        <v>0</v>
      </c>
      <c r="AJ52" s="238">
        <f t="shared" si="4"/>
        <v>60000</v>
      </c>
    </row>
    <row r="53" spans="1:36" ht="15.75" thickBot="1" x14ac:dyDescent="0.3">
      <c r="A53" s="558"/>
      <c r="B53" s="266" t="s">
        <v>4</v>
      </c>
      <c r="C53" s="275" t="s">
        <v>23</v>
      </c>
      <c r="D53" s="268">
        <v>17512500</v>
      </c>
      <c r="E53" s="269"/>
      <c r="F53" s="268"/>
      <c r="G53" s="268"/>
      <c r="H53" s="268"/>
      <c r="I53" s="268"/>
      <c r="J53" s="268"/>
      <c r="K53" s="270">
        <f t="shared" si="15"/>
        <v>17512500</v>
      </c>
      <c r="L53" s="270"/>
      <c r="M53" s="270"/>
      <c r="N53" s="270"/>
      <c r="O53" s="270"/>
      <c r="P53" s="270"/>
      <c r="Q53" s="270"/>
      <c r="R53" s="270">
        <f t="shared" si="1"/>
        <v>17512500</v>
      </c>
      <c r="S53" s="270"/>
      <c r="T53" s="270"/>
      <c r="U53" s="270"/>
      <c r="V53" s="270"/>
      <c r="W53" s="270"/>
      <c r="X53" s="270"/>
      <c r="Y53" s="270"/>
      <c r="Z53" s="270">
        <f t="shared" si="2"/>
        <v>17512500</v>
      </c>
      <c r="AA53" s="270"/>
      <c r="AB53" s="270"/>
      <c r="AC53" s="270"/>
      <c r="AD53" s="270"/>
      <c r="AE53" s="270"/>
      <c r="AF53" s="270"/>
      <c r="AG53" s="270"/>
      <c r="AH53" s="270">
        <f t="shared" si="3"/>
        <v>17512500</v>
      </c>
      <c r="AI53" s="276">
        <v>0</v>
      </c>
      <c r="AJ53" s="272">
        <f t="shared" si="4"/>
        <v>17512500</v>
      </c>
    </row>
    <row r="54" spans="1:36" ht="15.75" thickTop="1" x14ac:dyDescent="0.25">
      <c r="A54" s="553" t="s">
        <v>138</v>
      </c>
      <c r="B54" s="223" t="s">
        <v>4</v>
      </c>
      <c r="C54" s="277" t="s">
        <v>23</v>
      </c>
      <c r="D54" s="262"/>
      <c r="E54" s="278"/>
      <c r="F54" s="262"/>
      <c r="G54" s="262"/>
      <c r="H54" s="262"/>
      <c r="I54" s="262"/>
      <c r="J54" s="262"/>
      <c r="K54" s="236">
        <f t="shared" si="15"/>
        <v>0</v>
      </c>
      <c r="L54" s="236"/>
      <c r="M54" s="236"/>
      <c r="N54" s="236"/>
      <c r="O54" s="236"/>
      <c r="P54" s="236"/>
      <c r="Q54" s="236"/>
      <c r="R54" s="236">
        <f t="shared" si="1"/>
        <v>0</v>
      </c>
      <c r="S54" s="236"/>
      <c r="T54" s="236"/>
      <c r="U54" s="236"/>
      <c r="V54" s="236"/>
      <c r="W54" s="236"/>
      <c r="X54" s="236"/>
      <c r="Y54" s="236"/>
      <c r="Z54" s="236">
        <f t="shared" si="2"/>
        <v>0</v>
      </c>
      <c r="AA54" s="236"/>
      <c r="AB54" s="236"/>
      <c r="AC54" s="236"/>
      <c r="AD54" s="236"/>
      <c r="AE54" s="236"/>
      <c r="AF54" s="236"/>
      <c r="AG54" s="236"/>
      <c r="AH54" s="236">
        <f t="shared" si="3"/>
        <v>0</v>
      </c>
      <c r="AI54" s="279">
        <v>0</v>
      </c>
      <c r="AJ54" s="265">
        <f t="shared" si="4"/>
        <v>0</v>
      </c>
    </row>
    <row r="55" spans="1:36" ht="15.75" thickBot="1" x14ac:dyDescent="0.3">
      <c r="A55" s="554"/>
      <c r="B55" s="223" t="s">
        <v>6</v>
      </c>
      <c r="C55" s="275" t="s">
        <v>5</v>
      </c>
      <c r="D55" s="268">
        <v>33692196</v>
      </c>
      <c r="E55" s="269"/>
      <c r="F55" s="268"/>
      <c r="G55" s="268"/>
      <c r="H55" s="268"/>
      <c r="I55" s="268"/>
      <c r="J55" s="268"/>
      <c r="K55" s="270">
        <f t="shared" si="15"/>
        <v>33692196</v>
      </c>
      <c r="L55" s="270"/>
      <c r="M55" s="270"/>
      <c r="N55" s="270"/>
      <c r="O55" s="270"/>
      <c r="P55" s="270"/>
      <c r="Q55" s="270"/>
      <c r="R55" s="270">
        <f t="shared" si="1"/>
        <v>33692196</v>
      </c>
      <c r="S55" s="270"/>
      <c r="T55" s="270"/>
      <c r="U55" s="270"/>
      <c r="V55" s="270"/>
      <c r="W55" s="270"/>
      <c r="X55" s="270"/>
      <c r="Y55" s="270"/>
      <c r="Z55" s="270">
        <f t="shared" si="2"/>
        <v>33692196</v>
      </c>
      <c r="AA55" s="270"/>
      <c r="AB55" s="270"/>
      <c r="AC55" s="270"/>
      <c r="AD55" s="270"/>
      <c r="AE55" s="270"/>
      <c r="AF55" s="270"/>
      <c r="AG55" s="270"/>
      <c r="AH55" s="270">
        <f t="shared" si="3"/>
        <v>33692196</v>
      </c>
      <c r="AI55" s="276">
        <v>11230732</v>
      </c>
      <c r="AJ55" s="272">
        <f t="shared" si="4"/>
        <v>22461464</v>
      </c>
    </row>
    <row r="56" spans="1:36" ht="13.5" customHeight="1" thickTop="1" x14ac:dyDescent="0.25">
      <c r="A56" s="559" t="s">
        <v>48</v>
      </c>
      <c r="B56" s="280" t="s">
        <v>8</v>
      </c>
      <c r="C56" s="281" t="s">
        <v>7</v>
      </c>
      <c r="D56" s="282"/>
      <c r="E56" s="283"/>
      <c r="F56" s="282"/>
      <c r="G56" s="282"/>
      <c r="H56" s="282"/>
      <c r="I56" s="282"/>
      <c r="J56" s="282"/>
      <c r="K56" s="284">
        <f t="shared" si="15"/>
        <v>0</v>
      </c>
      <c r="L56" s="284"/>
      <c r="M56" s="284"/>
      <c r="N56" s="284"/>
      <c r="O56" s="284"/>
      <c r="P56" s="284"/>
      <c r="Q56" s="284"/>
      <c r="R56" s="284">
        <f t="shared" si="1"/>
        <v>0</v>
      </c>
      <c r="S56" s="284"/>
      <c r="T56" s="284"/>
      <c r="U56" s="284"/>
      <c r="V56" s="284"/>
      <c r="W56" s="284"/>
      <c r="X56" s="284"/>
      <c r="Y56" s="284"/>
      <c r="Z56" s="284">
        <f t="shared" si="2"/>
        <v>0</v>
      </c>
      <c r="AA56" s="284"/>
      <c r="AB56" s="284"/>
      <c r="AC56" s="284"/>
      <c r="AD56" s="284"/>
      <c r="AE56" s="284"/>
      <c r="AF56" s="284"/>
      <c r="AG56" s="284"/>
      <c r="AH56" s="284">
        <f t="shared" si="3"/>
        <v>0</v>
      </c>
      <c r="AI56" s="285">
        <v>0</v>
      </c>
      <c r="AJ56" s="286">
        <f t="shared" si="4"/>
        <v>0</v>
      </c>
    </row>
    <row r="57" spans="1:36" ht="15" x14ac:dyDescent="0.25">
      <c r="A57" s="560"/>
      <c r="B57" s="287" t="s">
        <v>8</v>
      </c>
      <c r="C57" s="244" t="s">
        <v>9</v>
      </c>
      <c r="D57" s="245"/>
      <c r="E57" s="288"/>
      <c r="F57" s="245"/>
      <c r="G57" s="245"/>
      <c r="H57" s="245"/>
      <c r="I57" s="245"/>
      <c r="J57" s="245"/>
      <c r="K57" s="245">
        <f t="shared" si="15"/>
        <v>0</v>
      </c>
      <c r="L57" s="245"/>
      <c r="M57" s="245"/>
      <c r="N57" s="245"/>
      <c r="O57" s="245"/>
      <c r="P57" s="245"/>
      <c r="Q57" s="245"/>
      <c r="R57" s="245">
        <f t="shared" si="1"/>
        <v>0</v>
      </c>
      <c r="S57" s="245"/>
      <c r="T57" s="245"/>
      <c r="U57" s="245"/>
      <c r="V57" s="245"/>
      <c r="W57" s="245"/>
      <c r="X57" s="245"/>
      <c r="Y57" s="245"/>
      <c r="Z57" s="245">
        <f t="shared" si="2"/>
        <v>0</v>
      </c>
      <c r="AA57" s="245"/>
      <c r="AB57" s="245"/>
      <c r="AC57" s="245"/>
      <c r="AD57" s="245"/>
      <c r="AE57" s="245"/>
      <c r="AF57" s="245"/>
      <c r="AG57" s="245"/>
      <c r="AH57" s="245">
        <f t="shared" si="3"/>
        <v>0</v>
      </c>
      <c r="AI57" s="289">
        <v>0</v>
      </c>
      <c r="AJ57" s="290">
        <f t="shared" si="4"/>
        <v>0</v>
      </c>
    </row>
    <row r="58" spans="1:36" ht="15" x14ac:dyDescent="0.25">
      <c r="A58" s="560"/>
      <c r="B58" s="287" t="s">
        <v>8</v>
      </c>
      <c r="C58" s="208" t="s">
        <v>10</v>
      </c>
      <c r="D58" s="209"/>
      <c r="E58" s="210"/>
      <c r="F58" s="209"/>
      <c r="G58" s="209"/>
      <c r="H58" s="209"/>
      <c r="I58" s="209"/>
      <c r="J58" s="209"/>
      <c r="K58" s="211">
        <f t="shared" si="15"/>
        <v>0</v>
      </c>
      <c r="L58" s="211"/>
      <c r="M58" s="211"/>
      <c r="N58" s="211"/>
      <c r="O58" s="211"/>
      <c r="P58" s="211"/>
      <c r="Q58" s="211"/>
      <c r="R58" s="211">
        <f t="shared" si="1"/>
        <v>0</v>
      </c>
      <c r="S58" s="211"/>
      <c r="T58" s="211"/>
      <c r="U58" s="211"/>
      <c r="V58" s="211"/>
      <c r="W58" s="211"/>
      <c r="X58" s="211"/>
      <c r="Y58" s="211"/>
      <c r="Z58" s="211">
        <f t="shared" si="2"/>
        <v>0</v>
      </c>
      <c r="AA58" s="211"/>
      <c r="AB58" s="211"/>
      <c r="AC58" s="211"/>
      <c r="AD58" s="211"/>
      <c r="AE58" s="211"/>
      <c r="AF58" s="211"/>
      <c r="AG58" s="211"/>
      <c r="AH58" s="211">
        <f t="shared" si="3"/>
        <v>0</v>
      </c>
      <c r="AI58" s="240">
        <v>0</v>
      </c>
      <c r="AJ58" s="241">
        <f t="shared" si="4"/>
        <v>0</v>
      </c>
    </row>
    <row r="59" spans="1:36" ht="15" x14ac:dyDescent="0.25">
      <c r="A59" s="560"/>
      <c r="B59" s="287" t="s">
        <v>8</v>
      </c>
      <c r="C59" s="208" t="s">
        <v>2</v>
      </c>
      <c r="D59" s="209">
        <v>93999</v>
      </c>
      <c r="E59" s="210">
        <v>-93999</v>
      </c>
      <c r="F59" s="209"/>
      <c r="G59" s="209"/>
      <c r="H59" s="209"/>
      <c r="I59" s="209"/>
      <c r="J59" s="209"/>
      <c r="K59" s="211">
        <f t="shared" si="15"/>
        <v>0</v>
      </c>
      <c r="L59" s="211"/>
      <c r="M59" s="211"/>
      <c r="N59" s="211"/>
      <c r="O59" s="211"/>
      <c r="P59" s="211"/>
      <c r="Q59" s="211"/>
      <c r="R59" s="211">
        <f t="shared" si="1"/>
        <v>0</v>
      </c>
      <c r="S59" s="211"/>
      <c r="T59" s="211"/>
      <c r="U59" s="211"/>
      <c r="V59" s="211"/>
      <c r="W59" s="211"/>
      <c r="X59" s="211"/>
      <c r="Y59" s="211"/>
      <c r="Z59" s="211">
        <f t="shared" si="2"/>
        <v>0</v>
      </c>
      <c r="AA59" s="211"/>
      <c r="AB59" s="211"/>
      <c r="AC59" s="211"/>
      <c r="AD59" s="211"/>
      <c r="AE59" s="211"/>
      <c r="AF59" s="211"/>
      <c r="AG59" s="211"/>
      <c r="AH59" s="211">
        <f t="shared" si="3"/>
        <v>0</v>
      </c>
      <c r="AI59" s="240">
        <v>0</v>
      </c>
      <c r="AJ59" s="241">
        <f t="shared" si="4"/>
        <v>0</v>
      </c>
    </row>
    <row r="60" spans="1:36" ht="15" x14ac:dyDescent="0.25">
      <c r="A60" s="560"/>
      <c r="B60" s="287" t="s">
        <v>8</v>
      </c>
      <c r="C60" s="208" t="s">
        <v>11</v>
      </c>
      <c r="D60" s="209"/>
      <c r="E60" s="210"/>
      <c r="F60" s="209"/>
      <c r="G60" s="209"/>
      <c r="H60" s="209"/>
      <c r="I60" s="209"/>
      <c r="J60" s="209"/>
      <c r="K60" s="211">
        <f t="shared" si="15"/>
        <v>0</v>
      </c>
      <c r="L60" s="211"/>
      <c r="M60" s="211"/>
      <c r="N60" s="211"/>
      <c r="O60" s="211"/>
      <c r="P60" s="211"/>
      <c r="Q60" s="211"/>
      <c r="R60" s="211">
        <f t="shared" si="1"/>
        <v>0</v>
      </c>
      <c r="S60" s="211"/>
      <c r="T60" s="211"/>
      <c r="U60" s="211"/>
      <c r="V60" s="211"/>
      <c r="W60" s="211"/>
      <c r="X60" s="211"/>
      <c r="Y60" s="211"/>
      <c r="Z60" s="211">
        <f t="shared" si="2"/>
        <v>0</v>
      </c>
      <c r="AA60" s="211"/>
      <c r="AB60" s="211"/>
      <c r="AC60" s="211"/>
      <c r="AD60" s="211"/>
      <c r="AE60" s="211"/>
      <c r="AF60" s="211"/>
      <c r="AG60" s="211"/>
      <c r="AH60" s="211">
        <f t="shared" si="3"/>
        <v>0</v>
      </c>
      <c r="AI60" s="240">
        <v>0</v>
      </c>
      <c r="AJ60" s="241">
        <f t="shared" si="4"/>
        <v>0</v>
      </c>
    </row>
    <row r="61" spans="1:36" ht="15" x14ac:dyDescent="0.25">
      <c r="A61" s="560"/>
      <c r="B61" s="287" t="s">
        <v>8</v>
      </c>
      <c r="C61" s="208" t="s">
        <v>12</v>
      </c>
      <c r="D61" s="209"/>
      <c r="E61" s="210">
        <v>93999</v>
      </c>
      <c r="F61" s="209"/>
      <c r="G61" s="209"/>
      <c r="H61" s="209"/>
      <c r="I61" s="209"/>
      <c r="J61" s="209"/>
      <c r="K61" s="211">
        <f t="shared" si="15"/>
        <v>93999</v>
      </c>
      <c r="L61" s="211"/>
      <c r="M61" s="211"/>
      <c r="N61" s="211"/>
      <c r="O61" s="211"/>
      <c r="P61" s="211"/>
      <c r="Q61" s="211"/>
      <c r="R61" s="211">
        <f t="shared" si="1"/>
        <v>93999</v>
      </c>
      <c r="S61" s="211"/>
      <c r="T61" s="211"/>
      <c r="U61" s="211"/>
      <c r="V61" s="211"/>
      <c r="W61" s="211"/>
      <c r="X61" s="211"/>
      <c r="Y61" s="211"/>
      <c r="Z61" s="211">
        <f t="shared" si="2"/>
        <v>93999</v>
      </c>
      <c r="AA61" s="211"/>
      <c r="AB61" s="211"/>
      <c r="AC61" s="211"/>
      <c r="AD61" s="211"/>
      <c r="AE61" s="211"/>
      <c r="AF61" s="211"/>
      <c r="AG61" s="211"/>
      <c r="AH61" s="211">
        <f t="shared" si="3"/>
        <v>93999</v>
      </c>
      <c r="AI61" s="240">
        <v>93999</v>
      </c>
      <c r="AJ61" s="241">
        <f t="shared" si="4"/>
        <v>0</v>
      </c>
    </row>
    <row r="62" spans="1:36" ht="15" x14ac:dyDescent="0.25">
      <c r="A62" s="560"/>
      <c r="B62" s="287" t="s">
        <v>8</v>
      </c>
      <c r="C62" s="244" t="s">
        <v>95</v>
      </c>
      <c r="D62" s="245">
        <f>SUM(D58:D61)</f>
        <v>93999</v>
      </c>
      <c r="E62" s="245">
        <f t="shared" ref="E62:AI62" si="16">SUM(E58:E61)</f>
        <v>0</v>
      </c>
      <c r="F62" s="245">
        <f t="shared" si="16"/>
        <v>0</v>
      </c>
      <c r="G62" s="245">
        <f t="shared" si="16"/>
        <v>0</v>
      </c>
      <c r="H62" s="245">
        <f t="shared" si="16"/>
        <v>0</v>
      </c>
      <c r="I62" s="245"/>
      <c r="J62" s="245">
        <f t="shared" si="16"/>
        <v>0</v>
      </c>
      <c r="K62" s="245">
        <f t="shared" si="16"/>
        <v>93999</v>
      </c>
      <c r="L62" s="245">
        <f t="shared" si="16"/>
        <v>0</v>
      </c>
      <c r="M62" s="245">
        <f t="shared" si="16"/>
        <v>0</v>
      </c>
      <c r="N62" s="245">
        <f t="shared" si="16"/>
        <v>0</v>
      </c>
      <c r="O62" s="245">
        <f t="shared" si="16"/>
        <v>0</v>
      </c>
      <c r="P62" s="245">
        <f t="shared" si="16"/>
        <v>0</v>
      </c>
      <c r="Q62" s="245">
        <f t="shared" si="16"/>
        <v>0</v>
      </c>
      <c r="R62" s="245">
        <f t="shared" si="1"/>
        <v>93999</v>
      </c>
      <c r="S62" s="245">
        <f>SUM(S58:S61)</f>
        <v>0</v>
      </c>
      <c r="T62" s="245">
        <f t="shared" ref="T62:Y62" si="17">SUM(T58:T61)</f>
        <v>0</v>
      </c>
      <c r="U62" s="245">
        <f t="shared" si="17"/>
        <v>0</v>
      </c>
      <c r="V62" s="245">
        <f t="shared" si="17"/>
        <v>0</v>
      </c>
      <c r="W62" s="245">
        <f t="shared" si="17"/>
        <v>0</v>
      </c>
      <c r="X62" s="245">
        <f t="shared" si="17"/>
        <v>0</v>
      </c>
      <c r="Y62" s="245">
        <f t="shared" si="17"/>
        <v>0</v>
      </c>
      <c r="Z62" s="245">
        <f t="shared" si="2"/>
        <v>93999</v>
      </c>
      <c r="AA62" s="245">
        <f>SUM(AA58:AA61)</f>
        <v>0</v>
      </c>
      <c r="AB62" s="245">
        <f t="shared" ref="AB62:AG62" si="18">SUM(AB58:AB61)</f>
        <v>0</v>
      </c>
      <c r="AC62" s="245">
        <f t="shared" si="18"/>
        <v>0</v>
      </c>
      <c r="AD62" s="245">
        <f t="shared" si="18"/>
        <v>0</v>
      </c>
      <c r="AE62" s="245">
        <f t="shared" si="18"/>
        <v>0</v>
      </c>
      <c r="AF62" s="245">
        <f t="shared" si="18"/>
        <v>0</v>
      </c>
      <c r="AG62" s="245">
        <f t="shared" si="18"/>
        <v>0</v>
      </c>
      <c r="AH62" s="245">
        <f t="shared" si="3"/>
        <v>93999</v>
      </c>
      <c r="AI62" s="245">
        <f t="shared" si="16"/>
        <v>93999</v>
      </c>
      <c r="AJ62" s="245">
        <f t="shared" si="4"/>
        <v>0</v>
      </c>
    </row>
    <row r="63" spans="1:36" ht="15" x14ac:dyDescent="0.25">
      <c r="A63" s="560"/>
      <c r="B63" s="287" t="s">
        <v>8</v>
      </c>
      <c r="C63" s="208" t="s">
        <v>31</v>
      </c>
      <c r="D63" s="209"/>
      <c r="E63" s="210"/>
      <c r="F63" s="209"/>
      <c r="G63" s="209"/>
      <c r="H63" s="209"/>
      <c r="I63" s="209"/>
      <c r="J63" s="209"/>
      <c r="K63" s="211">
        <f>SUM(D63:J63)</f>
        <v>0</v>
      </c>
      <c r="L63" s="211"/>
      <c r="M63" s="211"/>
      <c r="N63" s="211"/>
      <c r="O63" s="211"/>
      <c r="P63" s="211"/>
      <c r="Q63" s="211"/>
      <c r="R63" s="211">
        <f t="shared" si="1"/>
        <v>0</v>
      </c>
      <c r="S63" s="211"/>
      <c r="T63" s="211"/>
      <c r="U63" s="211"/>
      <c r="V63" s="211"/>
      <c r="W63" s="211"/>
      <c r="X63" s="211"/>
      <c r="Y63" s="211"/>
      <c r="Z63" s="211">
        <f t="shared" si="2"/>
        <v>0</v>
      </c>
      <c r="AA63" s="211"/>
      <c r="AB63" s="211"/>
      <c r="AC63" s="211"/>
      <c r="AD63" s="211"/>
      <c r="AE63" s="211"/>
      <c r="AF63" s="211"/>
      <c r="AG63" s="211"/>
      <c r="AH63" s="211">
        <f t="shared" si="3"/>
        <v>0</v>
      </c>
      <c r="AI63" s="240">
        <v>0</v>
      </c>
      <c r="AJ63" s="241">
        <f t="shared" si="4"/>
        <v>0</v>
      </c>
    </row>
    <row r="64" spans="1:36" ht="15" x14ac:dyDescent="0.25">
      <c r="A64" s="560"/>
      <c r="B64" s="287" t="s">
        <v>8</v>
      </c>
      <c r="C64" s="208" t="s">
        <v>32</v>
      </c>
      <c r="D64" s="209"/>
      <c r="E64" s="210"/>
      <c r="F64" s="209"/>
      <c r="G64" s="209"/>
      <c r="H64" s="209"/>
      <c r="I64" s="209"/>
      <c r="J64" s="209"/>
      <c r="K64" s="211">
        <f>SUM(D64:J64)</f>
        <v>0</v>
      </c>
      <c r="L64" s="211"/>
      <c r="M64" s="211"/>
      <c r="N64" s="211"/>
      <c r="O64" s="211"/>
      <c r="P64" s="211"/>
      <c r="Q64" s="211"/>
      <c r="R64" s="211">
        <f t="shared" si="1"/>
        <v>0</v>
      </c>
      <c r="S64" s="211"/>
      <c r="T64" s="211"/>
      <c r="U64" s="211"/>
      <c r="V64" s="211"/>
      <c r="W64" s="211"/>
      <c r="X64" s="211"/>
      <c r="Y64" s="211"/>
      <c r="Z64" s="211">
        <f t="shared" si="2"/>
        <v>0</v>
      </c>
      <c r="AA64" s="211"/>
      <c r="AB64" s="211"/>
      <c r="AC64" s="211"/>
      <c r="AD64" s="211"/>
      <c r="AE64" s="211"/>
      <c r="AF64" s="211"/>
      <c r="AG64" s="211"/>
      <c r="AH64" s="211">
        <f t="shared" si="3"/>
        <v>0</v>
      </c>
      <c r="AI64" s="240">
        <v>0</v>
      </c>
      <c r="AJ64" s="241">
        <f t="shared" si="4"/>
        <v>0</v>
      </c>
    </row>
    <row r="65" spans="1:36" ht="15" x14ac:dyDescent="0.25">
      <c r="A65" s="560"/>
      <c r="B65" s="287" t="s">
        <v>8</v>
      </c>
      <c r="C65" s="208" t="s">
        <v>13</v>
      </c>
      <c r="D65" s="209"/>
      <c r="E65" s="210"/>
      <c r="F65" s="209"/>
      <c r="G65" s="209"/>
      <c r="H65" s="209"/>
      <c r="I65" s="209"/>
      <c r="J65" s="209"/>
      <c r="K65" s="211">
        <f>SUM(D65:J65)</f>
        <v>0</v>
      </c>
      <c r="L65" s="211"/>
      <c r="M65" s="211"/>
      <c r="N65" s="211"/>
      <c r="O65" s="211"/>
      <c r="P65" s="211"/>
      <c r="Q65" s="211"/>
      <c r="R65" s="211">
        <f t="shared" si="1"/>
        <v>0</v>
      </c>
      <c r="S65" s="211"/>
      <c r="T65" s="211"/>
      <c r="U65" s="211"/>
      <c r="V65" s="211"/>
      <c r="W65" s="211"/>
      <c r="X65" s="211"/>
      <c r="Y65" s="211"/>
      <c r="Z65" s="211">
        <f t="shared" si="2"/>
        <v>0</v>
      </c>
      <c r="AA65" s="211"/>
      <c r="AB65" s="211"/>
      <c r="AC65" s="211"/>
      <c r="AD65" s="211"/>
      <c r="AE65" s="211"/>
      <c r="AF65" s="211"/>
      <c r="AG65" s="211"/>
      <c r="AH65" s="211">
        <f t="shared" si="3"/>
        <v>0</v>
      </c>
      <c r="AI65" s="240">
        <v>0</v>
      </c>
      <c r="AJ65" s="241">
        <f t="shared" si="4"/>
        <v>0</v>
      </c>
    </row>
    <row r="66" spans="1:36" ht="15" x14ac:dyDescent="0.25">
      <c r="A66" s="560"/>
      <c r="B66" s="287" t="s">
        <v>8</v>
      </c>
      <c r="C66" s="208" t="s">
        <v>14</v>
      </c>
      <c r="D66" s="209"/>
      <c r="E66" s="210"/>
      <c r="F66" s="209"/>
      <c r="G66" s="209"/>
      <c r="H66" s="209"/>
      <c r="I66" s="209"/>
      <c r="J66" s="209"/>
      <c r="K66" s="211">
        <f>SUM(D66:J66)</f>
        <v>0</v>
      </c>
      <c r="L66" s="211"/>
      <c r="M66" s="211"/>
      <c r="N66" s="211"/>
      <c r="O66" s="211"/>
      <c r="P66" s="211"/>
      <c r="Q66" s="211"/>
      <c r="R66" s="211">
        <f t="shared" si="1"/>
        <v>0</v>
      </c>
      <c r="S66" s="211"/>
      <c r="T66" s="211"/>
      <c r="U66" s="211"/>
      <c r="V66" s="211"/>
      <c r="W66" s="211"/>
      <c r="X66" s="211"/>
      <c r="Y66" s="211"/>
      <c r="Z66" s="211">
        <f t="shared" si="2"/>
        <v>0</v>
      </c>
      <c r="AA66" s="211"/>
      <c r="AB66" s="211"/>
      <c r="AC66" s="211"/>
      <c r="AD66" s="211"/>
      <c r="AE66" s="211"/>
      <c r="AF66" s="211"/>
      <c r="AG66" s="211"/>
      <c r="AH66" s="211">
        <f t="shared" si="3"/>
        <v>0</v>
      </c>
      <c r="AI66" s="240">
        <v>0</v>
      </c>
      <c r="AJ66" s="241">
        <f t="shared" si="4"/>
        <v>0</v>
      </c>
    </row>
    <row r="67" spans="1:36" ht="15" x14ac:dyDescent="0.25">
      <c r="A67" s="560"/>
      <c r="B67" s="287" t="s">
        <v>8</v>
      </c>
      <c r="C67" s="244" t="s">
        <v>97</v>
      </c>
      <c r="D67" s="245"/>
      <c r="E67" s="245">
        <f t="shared" ref="E67:AI67" si="19">SUM(E63:E66)</f>
        <v>0</v>
      </c>
      <c r="F67" s="245">
        <f t="shared" si="19"/>
        <v>0</v>
      </c>
      <c r="G67" s="245">
        <f t="shared" si="19"/>
        <v>0</v>
      </c>
      <c r="H67" s="245">
        <f t="shared" si="19"/>
        <v>0</v>
      </c>
      <c r="I67" s="245"/>
      <c r="J67" s="245">
        <f t="shared" si="19"/>
        <v>0</v>
      </c>
      <c r="K67" s="245">
        <f t="shared" si="19"/>
        <v>0</v>
      </c>
      <c r="L67" s="245">
        <f t="shared" si="19"/>
        <v>0</v>
      </c>
      <c r="M67" s="245">
        <f t="shared" si="19"/>
        <v>0</v>
      </c>
      <c r="N67" s="245">
        <f t="shared" si="19"/>
        <v>0</v>
      </c>
      <c r="O67" s="245">
        <f t="shared" si="19"/>
        <v>0</v>
      </c>
      <c r="P67" s="245">
        <f t="shared" si="19"/>
        <v>0</v>
      </c>
      <c r="Q67" s="245">
        <f t="shared" si="19"/>
        <v>0</v>
      </c>
      <c r="R67" s="245">
        <f t="shared" si="1"/>
        <v>0</v>
      </c>
      <c r="S67" s="245">
        <f>SUM(S63:S66)</f>
        <v>0</v>
      </c>
      <c r="T67" s="245">
        <f t="shared" ref="T67:Y67" si="20">SUM(T63:T66)</f>
        <v>0</v>
      </c>
      <c r="U67" s="245">
        <f t="shared" si="20"/>
        <v>0</v>
      </c>
      <c r="V67" s="245">
        <f t="shared" ref="V67" si="21">SUM(V63:V66)</f>
        <v>0</v>
      </c>
      <c r="W67" s="245">
        <f t="shared" si="20"/>
        <v>0</v>
      </c>
      <c r="X67" s="245">
        <f t="shared" si="20"/>
        <v>0</v>
      </c>
      <c r="Y67" s="245">
        <f t="shared" si="20"/>
        <v>0</v>
      </c>
      <c r="Z67" s="245">
        <f t="shared" si="2"/>
        <v>0</v>
      </c>
      <c r="AA67" s="245">
        <f>SUM(AA63:AA66)</f>
        <v>0</v>
      </c>
      <c r="AB67" s="245">
        <f t="shared" ref="AB67:AG67" si="22">SUM(AB63:AB66)</f>
        <v>0</v>
      </c>
      <c r="AC67" s="245">
        <f t="shared" si="22"/>
        <v>0</v>
      </c>
      <c r="AD67" s="245">
        <f t="shared" si="22"/>
        <v>0</v>
      </c>
      <c r="AE67" s="245">
        <f t="shared" si="22"/>
        <v>0</v>
      </c>
      <c r="AF67" s="245">
        <f t="shared" si="22"/>
        <v>0</v>
      </c>
      <c r="AG67" s="245">
        <f t="shared" si="22"/>
        <v>0</v>
      </c>
      <c r="AH67" s="245">
        <f t="shared" si="3"/>
        <v>0</v>
      </c>
      <c r="AI67" s="245">
        <f t="shared" si="19"/>
        <v>0</v>
      </c>
      <c r="AJ67" s="245">
        <f t="shared" si="4"/>
        <v>0</v>
      </c>
    </row>
    <row r="68" spans="1:36" ht="15" x14ac:dyDescent="0.25">
      <c r="A68" s="560"/>
      <c r="B68" s="287" t="s">
        <v>8</v>
      </c>
      <c r="C68" s="208" t="s">
        <v>15</v>
      </c>
      <c r="D68" s="209"/>
      <c r="E68" s="210"/>
      <c r="F68" s="209"/>
      <c r="G68" s="209"/>
      <c r="H68" s="209"/>
      <c r="I68" s="209"/>
      <c r="J68" s="209"/>
      <c r="K68" s="211">
        <f>SUM(D68:J68)</f>
        <v>0</v>
      </c>
      <c r="L68" s="211"/>
      <c r="M68" s="211"/>
      <c r="N68" s="211"/>
      <c r="O68" s="211"/>
      <c r="P68" s="211"/>
      <c r="Q68" s="211"/>
      <c r="R68" s="211">
        <f t="shared" si="1"/>
        <v>0</v>
      </c>
      <c r="S68" s="211"/>
      <c r="T68" s="211"/>
      <c r="U68" s="211"/>
      <c r="V68" s="211"/>
      <c r="W68" s="211"/>
      <c r="X68" s="211"/>
      <c r="Y68" s="211"/>
      <c r="Z68" s="211">
        <f t="shared" si="2"/>
        <v>0</v>
      </c>
      <c r="AA68" s="211"/>
      <c r="AB68" s="211"/>
      <c r="AC68" s="211"/>
      <c r="AD68" s="211"/>
      <c r="AE68" s="211"/>
      <c r="AF68" s="211"/>
      <c r="AG68" s="211"/>
      <c r="AH68" s="211">
        <f t="shared" si="3"/>
        <v>0</v>
      </c>
      <c r="AI68" s="240">
        <v>0</v>
      </c>
      <c r="AJ68" s="241">
        <f t="shared" si="4"/>
        <v>0</v>
      </c>
    </row>
    <row r="69" spans="1:36" ht="15" x14ac:dyDescent="0.25">
      <c r="A69" s="560"/>
      <c r="B69" s="291" t="s">
        <v>8</v>
      </c>
      <c r="C69" s="292" t="s">
        <v>16</v>
      </c>
      <c r="D69" s="293"/>
      <c r="E69" s="294"/>
      <c r="F69" s="293"/>
      <c r="G69" s="293"/>
      <c r="H69" s="293"/>
      <c r="I69" s="293"/>
      <c r="J69" s="293"/>
      <c r="K69" s="295">
        <f>SUM(D69:J69)</f>
        <v>0</v>
      </c>
      <c r="L69" s="295"/>
      <c r="M69" s="295"/>
      <c r="N69" s="295"/>
      <c r="O69" s="295"/>
      <c r="P69" s="295"/>
      <c r="Q69" s="295"/>
      <c r="R69" s="295">
        <f t="shared" si="1"/>
        <v>0</v>
      </c>
      <c r="S69" s="295"/>
      <c r="T69" s="295"/>
      <c r="U69" s="295"/>
      <c r="V69" s="295"/>
      <c r="W69" s="295"/>
      <c r="X69" s="295"/>
      <c r="Y69" s="295"/>
      <c r="Z69" s="295">
        <f t="shared" si="2"/>
        <v>0</v>
      </c>
      <c r="AA69" s="295"/>
      <c r="AB69" s="295"/>
      <c r="AC69" s="295"/>
      <c r="AD69" s="295"/>
      <c r="AE69" s="295"/>
      <c r="AF69" s="295"/>
      <c r="AG69" s="295"/>
      <c r="AH69" s="295">
        <f t="shared" si="3"/>
        <v>0</v>
      </c>
      <c r="AI69" s="296">
        <v>0</v>
      </c>
      <c r="AJ69" s="297">
        <f t="shared" si="4"/>
        <v>0</v>
      </c>
    </row>
    <row r="70" spans="1:36" ht="15.75" thickBot="1" x14ac:dyDescent="0.3">
      <c r="A70" s="561"/>
      <c r="B70" s="287" t="s">
        <v>8</v>
      </c>
      <c r="C70" s="298" t="s">
        <v>98</v>
      </c>
      <c r="D70" s="299"/>
      <c r="E70" s="299">
        <f t="shared" ref="E70:AI70" si="23">SUM(E68:E69)</f>
        <v>0</v>
      </c>
      <c r="F70" s="299">
        <f t="shared" si="23"/>
        <v>0</v>
      </c>
      <c r="G70" s="299">
        <f t="shared" si="23"/>
        <v>0</v>
      </c>
      <c r="H70" s="299">
        <f t="shared" si="23"/>
        <v>0</v>
      </c>
      <c r="I70" s="299"/>
      <c r="J70" s="299">
        <f t="shared" si="23"/>
        <v>0</v>
      </c>
      <c r="K70" s="299">
        <f t="shared" si="23"/>
        <v>0</v>
      </c>
      <c r="L70" s="299">
        <f t="shared" si="23"/>
        <v>0</v>
      </c>
      <c r="M70" s="299">
        <f t="shared" si="23"/>
        <v>0</v>
      </c>
      <c r="N70" s="299">
        <f t="shared" si="23"/>
        <v>0</v>
      </c>
      <c r="O70" s="299">
        <f t="shared" si="23"/>
        <v>0</v>
      </c>
      <c r="P70" s="299">
        <f t="shared" si="23"/>
        <v>0</v>
      </c>
      <c r="Q70" s="299">
        <f t="shared" si="23"/>
        <v>0</v>
      </c>
      <c r="R70" s="299">
        <f t="shared" si="1"/>
        <v>0</v>
      </c>
      <c r="S70" s="299">
        <f>SUM(S68:S69)</f>
        <v>0</v>
      </c>
      <c r="T70" s="299">
        <f t="shared" ref="T70:Y70" si="24">SUM(T68:T69)</f>
        <v>0</v>
      </c>
      <c r="U70" s="299">
        <f t="shared" si="24"/>
        <v>0</v>
      </c>
      <c r="V70" s="299">
        <f t="shared" ref="V70" si="25">SUM(V68:V69)</f>
        <v>0</v>
      </c>
      <c r="W70" s="299">
        <f t="shared" si="24"/>
        <v>0</v>
      </c>
      <c r="X70" s="299">
        <f t="shared" si="24"/>
        <v>0</v>
      </c>
      <c r="Y70" s="299">
        <f t="shared" si="24"/>
        <v>0</v>
      </c>
      <c r="Z70" s="299">
        <f t="shared" si="2"/>
        <v>0</v>
      </c>
      <c r="AA70" s="299">
        <f>SUM(AA68:AA69)</f>
        <v>0</v>
      </c>
      <c r="AB70" s="299">
        <f t="shared" ref="AB70:AG70" si="26">SUM(AB68:AB69)</f>
        <v>0</v>
      </c>
      <c r="AC70" s="299">
        <f t="shared" si="26"/>
        <v>0</v>
      </c>
      <c r="AD70" s="299">
        <f t="shared" si="26"/>
        <v>0</v>
      </c>
      <c r="AE70" s="299">
        <f t="shared" si="26"/>
        <v>0</v>
      </c>
      <c r="AF70" s="299">
        <f t="shared" si="26"/>
        <v>0</v>
      </c>
      <c r="AG70" s="299">
        <f t="shared" si="26"/>
        <v>0</v>
      </c>
      <c r="AH70" s="299">
        <f t="shared" si="3"/>
        <v>0</v>
      </c>
      <c r="AI70" s="299">
        <f t="shared" si="23"/>
        <v>0</v>
      </c>
      <c r="AJ70" s="299">
        <f t="shared" si="4"/>
        <v>0</v>
      </c>
    </row>
    <row r="71" spans="1:36" ht="12.75" customHeight="1" thickTop="1" thickBot="1" x14ac:dyDescent="0.3">
      <c r="A71" s="547" t="s">
        <v>49</v>
      </c>
      <c r="B71" s="300" t="s">
        <v>1</v>
      </c>
      <c r="C71" s="301" t="s">
        <v>2</v>
      </c>
      <c r="D71" s="301">
        <v>0</v>
      </c>
      <c r="E71" s="302"/>
      <c r="F71" s="303"/>
      <c r="G71" s="303"/>
      <c r="H71" s="303"/>
      <c r="I71" s="303"/>
      <c r="J71" s="303"/>
      <c r="K71" s="304">
        <f>SUM(D71:J71)</f>
        <v>0</v>
      </c>
      <c r="L71" s="304"/>
      <c r="M71" s="304"/>
      <c r="N71" s="304"/>
      <c r="O71" s="304"/>
      <c r="P71" s="304"/>
      <c r="Q71" s="304"/>
      <c r="R71" s="304">
        <f t="shared" si="1"/>
        <v>0</v>
      </c>
      <c r="S71" s="304"/>
      <c r="T71" s="304"/>
      <c r="U71" s="304"/>
      <c r="V71" s="304"/>
      <c r="W71" s="304"/>
      <c r="X71" s="304"/>
      <c r="Y71" s="304"/>
      <c r="Z71" s="304">
        <f t="shared" si="2"/>
        <v>0</v>
      </c>
      <c r="AA71" s="304"/>
      <c r="AB71" s="304"/>
      <c r="AC71" s="304"/>
      <c r="AD71" s="304"/>
      <c r="AE71" s="304"/>
      <c r="AF71" s="304"/>
      <c r="AG71" s="304"/>
      <c r="AH71" s="304">
        <f t="shared" ref="AH71:AH112" si="27">SUM(Z71:AG71)</f>
        <v>0</v>
      </c>
      <c r="AI71" s="305"/>
      <c r="AJ71" s="306">
        <f t="shared" ref="AJ71:AJ112" si="28">AH71-AI71</f>
        <v>0</v>
      </c>
    </row>
    <row r="72" spans="1:36" ht="12.75" customHeight="1" thickTop="1" x14ac:dyDescent="0.25">
      <c r="A72" s="548"/>
      <c r="B72" s="307" t="s">
        <v>17</v>
      </c>
      <c r="C72" s="232" t="s">
        <v>7</v>
      </c>
      <c r="D72" s="235"/>
      <c r="E72" s="274"/>
      <c r="F72" s="235"/>
      <c r="G72" s="235"/>
      <c r="H72" s="235"/>
      <c r="I72" s="235"/>
      <c r="J72" s="235"/>
      <c r="K72" s="236">
        <f>SUM(D72:J72)</f>
        <v>0</v>
      </c>
      <c r="L72" s="236"/>
      <c r="M72" s="236"/>
      <c r="N72" s="236"/>
      <c r="O72" s="236"/>
      <c r="P72" s="236"/>
      <c r="Q72" s="236"/>
      <c r="R72" s="236">
        <f t="shared" ref="R72:R111" si="29">SUM(K72:Q72)</f>
        <v>0</v>
      </c>
      <c r="S72" s="236"/>
      <c r="T72" s="236"/>
      <c r="U72" s="236"/>
      <c r="V72" s="236"/>
      <c r="W72" s="236"/>
      <c r="X72" s="236"/>
      <c r="Y72" s="236"/>
      <c r="Z72" s="236">
        <f t="shared" ref="Z72:Z112" si="30">SUM(R72:Y72)</f>
        <v>0</v>
      </c>
      <c r="AA72" s="236"/>
      <c r="AB72" s="236"/>
      <c r="AC72" s="236"/>
      <c r="AD72" s="236"/>
      <c r="AE72" s="236"/>
      <c r="AF72" s="236"/>
      <c r="AG72" s="236"/>
      <c r="AH72" s="236">
        <f t="shared" si="27"/>
        <v>0</v>
      </c>
      <c r="AI72" s="237"/>
      <c r="AJ72" s="238">
        <f t="shared" si="28"/>
        <v>0</v>
      </c>
    </row>
    <row r="73" spans="1:36" ht="15" x14ac:dyDescent="0.25">
      <c r="A73" s="548"/>
      <c r="B73" s="222" t="s">
        <v>17</v>
      </c>
      <c r="C73" s="208" t="s">
        <v>88</v>
      </c>
      <c r="D73" s="209"/>
      <c r="E73" s="210"/>
      <c r="F73" s="209"/>
      <c r="G73" s="209"/>
      <c r="H73" s="209"/>
      <c r="I73" s="209"/>
      <c r="J73" s="209"/>
      <c r="K73" s="211">
        <f>SUM(D73:J73)</f>
        <v>0</v>
      </c>
      <c r="L73" s="211"/>
      <c r="M73" s="211"/>
      <c r="N73" s="211"/>
      <c r="O73" s="211"/>
      <c r="P73" s="211"/>
      <c r="Q73" s="211"/>
      <c r="R73" s="211">
        <f t="shared" si="29"/>
        <v>0</v>
      </c>
      <c r="S73" s="211"/>
      <c r="T73" s="211"/>
      <c r="U73" s="211"/>
      <c r="V73" s="211"/>
      <c r="W73" s="211"/>
      <c r="X73" s="211"/>
      <c r="Y73" s="211"/>
      <c r="Z73" s="211">
        <f t="shared" si="30"/>
        <v>0</v>
      </c>
      <c r="AA73" s="211"/>
      <c r="AB73" s="211"/>
      <c r="AC73" s="211"/>
      <c r="AD73" s="211"/>
      <c r="AE73" s="211"/>
      <c r="AF73" s="211"/>
      <c r="AG73" s="211"/>
      <c r="AH73" s="211">
        <f t="shared" si="27"/>
        <v>0</v>
      </c>
      <c r="AI73" s="240"/>
      <c r="AJ73" s="241">
        <f t="shared" si="28"/>
        <v>0</v>
      </c>
    </row>
    <row r="74" spans="1:36" ht="15" x14ac:dyDescent="0.25">
      <c r="A74" s="548"/>
      <c r="B74" s="222" t="s">
        <v>17</v>
      </c>
      <c r="C74" s="244" t="s">
        <v>94</v>
      </c>
      <c r="D74" s="245"/>
      <c r="E74" s="245">
        <f t="shared" ref="E74:AI74" si="31">SUM(E72:E73)</f>
        <v>0</v>
      </c>
      <c r="F74" s="245">
        <f t="shared" si="31"/>
        <v>0</v>
      </c>
      <c r="G74" s="245">
        <f t="shared" si="31"/>
        <v>0</v>
      </c>
      <c r="H74" s="245">
        <f t="shared" si="31"/>
        <v>0</v>
      </c>
      <c r="I74" s="245"/>
      <c r="J74" s="245">
        <f t="shared" si="31"/>
        <v>0</v>
      </c>
      <c r="K74" s="245">
        <f t="shared" si="31"/>
        <v>0</v>
      </c>
      <c r="L74" s="245">
        <f t="shared" si="31"/>
        <v>0</v>
      </c>
      <c r="M74" s="245">
        <f t="shared" si="31"/>
        <v>0</v>
      </c>
      <c r="N74" s="245">
        <f t="shared" si="31"/>
        <v>0</v>
      </c>
      <c r="O74" s="245">
        <f t="shared" si="31"/>
        <v>0</v>
      </c>
      <c r="P74" s="245">
        <f t="shared" si="31"/>
        <v>0</v>
      </c>
      <c r="Q74" s="245">
        <f t="shared" si="31"/>
        <v>0</v>
      </c>
      <c r="R74" s="245">
        <f t="shared" si="29"/>
        <v>0</v>
      </c>
      <c r="S74" s="245">
        <f>SUM(S72:S73)</f>
        <v>0</v>
      </c>
      <c r="T74" s="245">
        <f t="shared" ref="T74:Y74" si="32">SUM(T72:T73)</f>
        <v>0</v>
      </c>
      <c r="U74" s="245">
        <f t="shared" si="32"/>
        <v>0</v>
      </c>
      <c r="V74" s="245">
        <f t="shared" si="32"/>
        <v>0</v>
      </c>
      <c r="W74" s="245">
        <f t="shared" si="32"/>
        <v>0</v>
      </c>
      <c r="X74" s="245">
        <f t="shared" si="32"/>
        <v>0</v>
      </c>
      <c r="Y74" s="245">
        <f t="shared" si="32"/>
        <v>0</v>
      </c>
      <c r="Z74" s="245">
        <f t="shared" si="30"/>
        <v>0</v>
      </c>
      <c r="AA74" s="245">
        <f>SUM(AA72:AA73)</f>
        <v>0</v>
      </c>
      <c r="AB74" s="245">
        <f t="shared" ref="AB74:AG74" si="33">SUM(AB72:AB73)</f>
        <v>0</v>
      </c>
      <c r="AC74" s="245">
        <f t="shared" si="33"/>
        <v>0</v>
      </c>
      <c r="AD74" s="245">
        <f t="shared" si="33"/>
        <v>0</v>
      </c>
      <c r="AE74" s="245">
        <f t="shared" si="33"/>
        <v>0</v>
      </c>
      <c r="AF74" s="245">
        <f t="shared" si="33"/>
        <v>0</v>
      </c>
      <c r="AG74" s="245">
        <f t="shared" si="33"/>
        <v>0</v>
      </c>
      <c r="AH74" s="245">
        <f t="shared" si="27"/>
        <v>0</v>
      </c>
      <c r="AI74" s="245">
        <f t="shared" si="31"/>
        <v>0</v>
      </c>
      <c r="AJ74" s="245">
        <f t="shared" si="28"/>
        <v>0</v>
      </c>
    </row>
    <row r="75" spans="1:36" ht="15" x14ac:dyDescent="0.25">
      <c r="A75" s="548"/>
      <c r="B75" s="222" t="s">
        <v>17</v>
      </c>
      <c r="C75" s="244" t="s">
        <v>9</v>
      </c>
      <c r="D75" s="245"/>
      <c r="E75" s="288"/>
      <c r="F75" s="245"/>
      <c r="G75" s="245"/>
      <c r="H75" s="245"/>
      <c r="I75" s="245"/>
      <c r="J75" s="245"/>
      <c r="K75" s="245">
        <f t="shared" ref="K75:K84" si="34">SUM(D75:J75)</f>
        <v>0</v>
      </c>
      <c r="L75" s="245"/>
      <c r="M75" s="245"/>
      <c r="N75" s="245"/>
      <c r="O75" s="245"/>
      <c r="P75" s="245"/>
      <c r="Q75" s="245"/>
      <c r="R75" s="245">
        <f t="shared" si="29"/>
        <v>0</v>
      </c>
      <c r="S75" s="245"/>
      <c r="T75" s="245"/>
      <c r="U75" s="245"/>
      <c r="V75" s="245"/>
      <c r="W75" s="245"/>
      <c r="X75" s="245"/>
      <c r="Y75" s="245"/>
      <c r="Z75" s="245">
        <f t="shared" si="30"/>
        <v>0</v>
      </c>
      <c r="AA75" s="245"/>
      <c r="AB75" s="245"/>
      <c r="AC75" s="245"/>
      <c r="AD75" s="245"/>
      <c r="AE75" s="245"/>
      <c r="AF75" s="245"/>
      <c r="AG75" s="245"/>
      <c r="AH75" s="245">
        <f t="shared" si="27"/>
        <v>0</v>
      </c>
      <c r="AI75" s="289"/>
      <c r="AJ75" s="290">
        <f t="shared" si="28"/>
        <v>0</v>
      </c>
    </row>
    <row r="76" spans="1:36" ht="15" x14ac:dyDescent="0.25">
      <c r="A76" s="548"/>
      <c r="B76" s="222" t="s">
        <v>17</v>
      </c>
      <c r="C76" s="208" t="s">
        <v>22</v>
      </c>
      <c r="D76" s="209"/>
      <c r="E76" s="210"/>
      <c r="F76" s="209"/>
      <c r="G76" s="209"/>
      <c r="H76" s="209"/>
      <c r="I76" s="209"/>
      <c r="J76" s="209"/>
      <c r="K76" s="211">
        <f t="shared" si="34"/>
        <v>0</v>
      </c>
      <c r="L76" s="211"/>
      <c r="M76" s="211"/>
      <c r="N76" s="211"/>
      <c r="O76" s="211"/>
      <c r="P76" s="211"/>
      <c r="Q76" s="211"/>
      <c r="R76" s="211">
        <f t="shared" si="29"/>
        <v>0</v>
      </c>
      <c r="S76" s="211"/>
      <c r="T76" s="211"/>
      <c r="U76" s="211"/>
      <c r="V76" s="211"/>
      <c r="W76" s="211"/>
      <c r="X76" s="211"/>
      <c r="Y76" s="211"/>
      <c r="Z76" s="211">
        <f t="shared" si="30"/>
        <v>0</v>
      </c>
      <c r="AA76" s="211"/>
      <c r="AB76" s="211"/>
      <c r="AC76" s="211"/>
      <c r="AD76" s="211"/>
      <c r="AE76" s="211"/>
      <c r="AF76" s="211"/>
      <c r="AG76" s="211"/>
      <c r="AH76" s="211">
        <f t="shared" si="27"/>
        <v>0</v>
      </c>
      <c r="AI76" s="240"/>
      <c r="AJ76" s="241">
        <f t="shared" si="28"/>
        <v>0</v>
      </c>
    </row>
    <row r="77" spans="1:36" ht="15" x14ac:dyDescent="0.25">
      <c r="A77" s="548"/>
      <c r="B77" s="222" t="s">
        <v>17</v>
      </c>
      <c r="C77" s="208" t="s">
        <v>33</v>
      </c>
      <c r="D77" s="209"/>
      <c r="E77" s="210"/>
      <c r="F77" s="209"/>
      <c r="G77" s="209"/>
      <c r="H77" s="209"/>
      <c r="I77" s="209"/>
      <c r="J77" s="209"/>
      <c r="K77" s="211">
        <f t="shared" si="34"/>
        <v>0</v>
      </c>
      <c r="L77" s="211"/>
      <c r="M77" s="211"/>
      <c r="N77" s="211"/>
      <c r="O77" s="211"/>
      <c r="P77" s="211"/>
      <c r="Q77" s="211"/>
      <c r="R77" s="211">
        <f t="shared" si="29"/>
        <v>0</v>
      </c>
      <c r="S77" s="211"/>
      <c r="T77" s="211"/>
      <c r="U77" s="211"/>
      <c r="V77" s="211"/>
      <c r="W77" s="211"/>
      <c r="X77" s="211"/>
      <c r="Y77" s="211"/>
      <c r="Z77" s="211">
        <f t="shared" si="30"/>
        <v>0</v>
      </c>
      <c r="AA77" s="211"/>
      <c r="AB77" s="211"/>
      <c r="AC77" s="211"/>
      <c r="AD77" s="211"/>
      <c r="AE77" s="211"/>
      <c r="AF77" s="211"/>
      <c r="AG77" s="211"/>
      <c r="AH77" s="211">
        <f t="shared" si="27"/>
        <v>0</v>
      </c>
      <c r="AI77" s="240"/>
      <c r="AJ77" s="241">
        <f t="shared" si="28"/>
        <v>0</v>
      </c>
    </row>
    <row r="78" spans="1:36" ht="15" x14ac:dyDescent="0.25">
      <c r="A78" s="548"/>
      <c r="B78" s="222" t="s">
        <v>17</v>
      </c>
      <c r="C78" s="208" t="s">
        <v>34</v>
      </c>
      <c r="D78" s="209"/>
      <c r="E78" s="210"/>
      <c r="F78" s="209"/>
      <c r="G78" s="209"/>
      <c r="H78" s="209"/>
      <c r="I78" s="209"/>
      <c r="J78" s="209"/>
      <c r="K78" s="211">
        <f t="shared" si="34"/>
        <v>0</v>
      </c>
      <c r="L78" s="211"/>
      <c r="M78" s="211"/>
      <c r="N78" s="211"/>
      <c r="O78" s="211"/>
      <c r="P78" s="211"/>
      <c r="Q78" s="211"/>
      <c r="R78" s="211">
        <f t="shared" si="29"/>
        <v>0</v>
      </c>
      <c r="S78" s="211"/>
      <c r="T78" s="211"/>
      <c r="U78" s="211"/>
      <c r="V78" s="211"/>
      <c r="W78" s="211"/>
      <c r="X78" s="211"/>
      <c r="Y78" s="211"/>
      <c r="Z78" s="211">
        <f t="shared" si="30"/>
        <v>0</v>
      </c>
      <c r="AA78" s="211"/>
      <c r="AB78" s="211"/>
      <c r="AC78" s="211"/>
      <c r="AD78" s="211"/>
      <c r="AE78" s="211"/>
      <c r="AF78" s="211"/>
      <c r="AG78" s="211"/>
      <c r="AH78" s="211">
        <f t="shared" si="27"/>
        <v>0</v>
      </c>
      <c r="AI78" s="240"/>
      <c r="AJ78" s="241">
        <f t="shared" si="28"/>
        <v>0</v>
      </c>
    </row>
    <row r="79" spans="1:36" ht="15" x14ac:dyDescent="0.25">
      <c r="A79" s="548"/>
      <c r="B79" s="222" t="s">
        <v>17</v>
      </c>
      <c r="C79" s="208" t="s">
        <v>197</v>
      </c>
      <c r="D79" s="209"/>
      <c r="E79" s="210"/>
      <c r="F79" s="209"/>
      <c r="G79" s="209"/>
      <c r="H79" s="209"/>
      <c r="I79" s="209"/>
      <c r="J79" s="209"/>
      <c r="K79" s="211">
        <f t="shared" si="34"/>
        <v>0</v>
      </c>
      <c r="L79" s="211"/>
      <c r="M79" s="211"/>
      <c r="N79" s="211"/>
      <c r="O79" s="211"/>
      <c r="P79" s="211"/>
      <c r="Q79" s="211"/>
      <c r="R79" s="211">
        <f t="shared" si="29"/>
        <v>0</v>
      </c>
      <c r="S79" s="211"/>
      <c r="T79" s="211"/>
      <c r="U79" s="211"/>
      <c r="V79" s="211"/>
      <c r="W79" s="211"/>
      <c r="X79" s="211"/>
      <c r="Y79" s="211"/>
      <c r="Z79" s="211">
        <f t="shared" si="30"/>
        <v>0</v>
      </c>
      <c r="AA79" s="211"/>
      <c r="AB79" s="211"/>
      <c r="AC79" s="211"/>
      <c r="AD79" s="211"/>
      <c r="AE79" s="211"/>
      <c r="AF79" s="211"/>
      <c r="AG79" s="211"/>
      <c r="AH79" s="211">
        <f t="shared" si="27"/>
        <v>0</v>
      </c>
      <c r="AI79" s="240"/>
      <c r="AJ79" s="241">
        <f t="shared" si="28"/>
        <v>0</v>
      </c>
    </row>
    <row r="80" spans="1:36" ht="15" x14ac:dyDescent="0.25">
      <c r="A80" s="548"/>
      <c r="B80" s="222" t="s">
        <v>17</v>
      </c>
      <c r="C80" s="208" t="s">
        <v>10</v>
      </c>
      <c r="D80" s="209"/>
      <c r="E80" s="210"/>
      <c r="F80" s="209"/>
      <c r="G80" s="209"/>
      <c r="H80" s="209"/>
      <c r="I80" s="209"/>
      <c r="J80" s="209"/>
      <c r="K80" s="211">
        <f t="shared" si="34"/>
        <v>0</v>
      </c>
      <c r="L80" s="211"/>
      <c r="M80" s="211"/>
      <c r="N80" s="211"/>
      <c r="O80" s="211"/>
      <c r="P80" s="211"/>
      <c r="Q80" s="211"/>
      <c r="R80" s="211">
        <f t="shared" si="29"/>
        <v>0</v>
      </c>
      <c r="S80" s="211"/>
      <c r="T80" s="211"/>
      <c r="U80" s="211"/>
      <c r="V80" s="211"/>
      <c r="W80" s="211"/>
      <c r="X80" s="211"/>
      <c r="Y80" s="211"/>
      <c r="Z80" s="211">
        <f t="shared" si="30"/>
        <v>0</v>
      </c>
      <c r="AA80" s="211"/>
      <c r="AB80" s="211"/>
      <c r="AC80" s="211"/>
      <c r="AD80" s="211"/>
      <c r="AE80" s="211"/>
      <c r="AF80" s="211"/>
      <c r="AG80" s="211"/>
      <c r="AH80" s="211">
        <f t="shared" si="27"/>
        <v>0</v>
      </c>
      <c r="AI80" s="240"/>
      <c r="AJ80" s="241">
        <f t="shared" si="28"/>
        <v>0</v>
      </c>
    </row>
    <row r="81" spans="1:36" ht="15" x14ac:dyDescent="0.25">
      <c r="A81" s="548"/>
      <c r="B81" s="222" t="s">
        <v>17</v>
      </c>
      <c r="C81" s="208" t="s">
        <v>2</v>
      </c>
      <c r="D81" s="209"/>
      <c r="E81" s="210"/>
      <c r="F81" s="209"/>
      <c r="G81" s="209"/>
      <c r="H81" s="209"/>
      <c r="I81" s="209"/>
      <c r="J81" s="209"/>
      <c r="K81" s="211">
        <f t="shared" si="34"/>
        <v>0</v>
      </c>
      <c r="L81" s="211"/>
      <c r="M81" s="211"/>
      <c r="N81" s="211"/>
      <c r="O81" s="211"/>
      <c r="P81" s="211"/>
      <c r="Q81" s="211"/>
      <c r="R81" s="211">
        <f t="shared" si="29"/>
        <v>0</v>
      </c>
      <c r="S81" s="211"/>
      <c r="T81" s="211"/>
      <c r="U81" s="211"/>
      <c r="V81" s="211"/>
      <c r="W81" s="211"/>
      <c r="X81" s="211"/>
      <c r="Y81" s="211"/>
      <c r="Z81" s="211">
        <f t="shared" si="30"/>
        <v>0</v>
      </c>
      <c r="AA81" s="211"/>
      <c r="AB81" s="211"/>
      <c r="AC81" s="211"/>
      <c r="AD81" s="211"/>
      <c r="AE81" s="211"/>
      <c r="AF81" s="211"/>
      <c r="AG81" s="211"/>
      <c r="AH81" s="211">
        <f t="shared" si="27"/>
        <v>0</v>
      </c>
      <c r="AI81" s="240"/>
      <c r="AJ81" s="241">
        <f t="shared" si="28"/>
        <v>0</v>
      </c>
    </row>
    <row r="82" spans="1:36" ht="15" x14ac:dyDescent="0.25">
      <c r="A82" s="548"/>
      <c r="B82" s="222" t="s">
        <v>17</v>
      </c>
      <c r="C82" s="208" t="s">
        <v>35</v>
      </c>
      <c r="D82" s="209"/>
      <c r="E82" s="210"/>
      <c r="F82" s="209"/>
      <c r="G82" s="209"/>
      <c r="H82" s="209"/>
      <c r="I82" s="209"/>
      <c r="J82" s="209"/>
      <c r="K82" s="211">
        <f t="shared" si="34"/>
        <v>0</v>
      </c>
      <c r="L82" s="211"/>
      <c r="M82" s="211"/>
      <c r="N82" s="211"/>
      <c r="O82" s="211"/>
      <c r="P82" s="211"/>
      <c r="Q82" s="211"/>
      <c r="R82" s="211">
        <f t="shared" si="29"/>
        <v>0</v>
      </c>
      <c r="S82" s="211"/>
      <c r="T82" s="211"/>
      <c r="U82" s="211"/>
      <c r="V82" s="211"/>
      <c r="W82" s="211"/>
      <c r="X82" s="211"/>
      <c r="Y82" s="211"/>
      <c r="Z82" s="211">
        <f t="shared" si="30"/>
        <v>0</v>
      </c>
      <c r="AA82" s="211"/>
      <c r="AB82" s="211"/>
      <c r="AC82" s="211"/>
      <c r="AD82" s="211"/>
      <c r="AE82" s="211"/>
      <c r="AF82" s="211"/>
      <c r="AG82" s="211"/>
      <c r="AH82" s="211">
        <f t="shared" si="27"/>
        <v>0</v>
      </c>
      <c r="AI82" s="240"/>
      <c r="AJ82" s="241">
        <f t="shared" si="28"/>
        <v>0</v>
      </c>
    </row>
    <row r="83" spans="1:36" ht="15" x14ac:dyDescent="0.25">
      <c r="A83" s="548"/>
      <c r="B83" s="222" t="s">
        <v>17</v>
      </c>
      <c r="C83" s="208" t="s">
        <v>11</v>
      </c>
      <c r="D83" s="209"/>
      <c r="E83" s="210"/>
      <c r="F83" s="209"/>
      <c r="G83" s="209"/>
      <c r="H83" s="209"/>
      <c r="I83" s="209"/>
      <c r="J83" s="209"/>
      <c r="K83" s="211">
        <f t="shared" si="34"/>
        <v>0</v>
      </c>
      <c r="L83" s="211"/>
      <c r="M83" s="211"/>
      <c r="N83" s="211"/>
      <c r="O83" s="211"/>
      <c r="P83" s="211"/>
      <c r="Q83" s="211"/>
      <c r="R83" s="211">
        <f t="shared" si="29"/>
        <v>0</v>
      </c>
      <c r="S83" s="211"/>
      <c r="T83" s="211"/>
      <c r="U83" s="211"/>
      <c r="V83" s="211"/>
      <c r="W83" s="211"/>
      <c r="X83" s="211"/>
      <c r="Y83" s="211"/>
      <c r="Z83" s="211">
        <f t="shared" si="30"/>
        <v>0</v>
      </c>
      <c r="AA83" s="211"/>
      <c r="AB83" s="211"/>
      <c r="AC83" s="211"/>
      <c r="AD83" s="211"/>
      <c r="AE83" s="211"/>
      <c r="AF83" s="211"/>
      <c r="AG83" s="211"/>
      <c r="AH83" s="211">
        <f t="shared" si="27"/>
        <v>0</v>
      </c>
      <c r="AI83" s="240"/>
      <c r="AJ83" s="241">
        <f t="shared" si="28"/>
        <v>0</v>
      </c>
    </row>
    <row r="84" spans="1:36" ht="15" x14ac:dyDescent="0.25">
      <c r="A84" s="548"/>
      <c r="B84" s="222" t="s">
        <v>17</v>
      </c>
      <c r="C84" s="208" t="s">
        <v>12</v>
      </c>
      <c r="D84" s="209">
        <v>5102970</v>
      </c>
      <c r="E84" s="210"/>
      <c r="F84" s="209"/>
      <c r="G84" s="209">
        <v>15008</v>
      </c>
      <c r="H84" s="209"/>
      <c r="I84" s="209"/>
      <c r="J84" s="209"/>
      <c r="K84" s="211">
        <f t="shared" si="34"/>
        <v>5117978</v>
      </c>
      <c r="L84" s="211"/>
      <c r="M84" s="211"/>
      <c r="N84" s="211"/>
      <c r="O84" s="211"/>
      <c r="P84" s="211"/>
      <c r="Q84" s="211"/>
      <c r="R84" s="211">
        <f t="shared" si="29"/>
        <v>5117978</v>
      </c>
      <c r="S84" s="211"/>
      <c r="T84" s="211"/>
      <c r="U84" s="211"/>
      <c r="V84" s="211"/>
      <c r="W84" s="211"/>
      <c r="X84" s="211"/>
      <c r="Y84" s="211"/>
      <c r="Z84" s="211">
        <f t="shared" si="30"/>
        <v>5117978</v>
      </c>
      <c r="AA84" s="211"/>
      <c r="AB84" s="211"/>
      <c r="AC84" s="211"/>
      <c r="AD84" s="211"/>
      <c r="AE84" s="211"/>
      <c r="AF84" s="211"/>
      <c r="AG84" s="211"/>
      <c r="AH84" s="211">
        <f t="shared" si="27"/>
        <v>5117978</v>
      </c>
      <c r="AI84" s="240"/>
      <c r="AJ84" s="241">
        <f t="shared" si="28"/>
        <v>5117978</v>
      </c>
    </row>
    <row r="85" spans="1:36" s="166" customFormat="1" ht="15" x14ac:dyDescent="0.25">
      <c r="A85" s="548"/>
      <c r="B85" s="222" t="s">
        <v>17</v>
      </c>
      <c r="C85" s="244" t="s">
        <v>95</v>
      </c>
      <c r="D85" s="245">
        <f>SUM(D76:D84)</f>
        <v>5102970</v>
      </c>
      <c r="E85" s="245">
        <f t="shared" ref="E85:AI85" si="35">SUM(E76:E84)</f>
        <v>0</v>
      </c>
      <c r="F85" s="245">
        <f t="shared" si="35"/>
        <v>0</v>
      </c>
      <c r="G85" s="245">
        <f t="shared" si="35"/>
        <v>15008</v>
      </c>
      <c r="H85" s="245">
        <f t="shared" si="35"/>
        <v>0</v>
      </c>
      <c r="I85" s="245"/>
      <c r="J85" s="245">
        <f t="shared" si="35"/>
        <v>0</v>
      </c>
      <c r="K85" s="245">
        <f t="shared" si="35"/>
        <v>5117978</v>
      </c>
      <c r="L85" s="245">
        <f t="shared" si="35"/>
        <v>0</v>
      </c>
      <c r="M85" s="245">
        <f t="shared" si="35"/>
        <v>0</v>
      </c>
      <c r="N85" s="245">
        <f t="shared" si="35"/>
        <v>0</v>
      </c>
      <c r="O85" s="245">
        <f t="shared" si="35"/>
        <v>0</v>
      </c>
      <c r="P85" s="245">
        <f t="shared" si="35"/>
        <v>0</v>
      </c>
      <c r="Q85" s="245">
        <f t="shared" si="35"/>
        <v>0</v>
      </c>
      <c r="R85" s="245">
        <f t="shared" si="29"/>
        <v>5117978</v>
      </c>
      <c r="S85" s="245">
        <f>SUM(S76:S84)</f>
        <v>0</v>
      </c>
      <c r="T85" s="245">
        <f t="shared" ref="T85:Y85" si="36">SUM(T76:T84)</f>
        <v>0</v>
      </c>
      <c r="U85" s="245">
        <f t="shared" si="36"/>
        <v>0</v>
      </c>
      <c r="V85" s="245">
        <f t="shared" si="36"/>
        <v>0</v>
      </c>
      <c r="W85" s="245">
        <f t="shared" si="36"/>
        <v>0</v>
      </c>
      <c r="X85" s="245">
        <f t="shared" si="36"/>
        <v>0</v>
      </c>
      <c r="Y85" s="245">
        <f t="shared" si="36"/>
        <v>0</v>
      </c>
      <c r="Z85" s="245">
        <f t="shared" si="30"/>
        <v>5117978</v>
      </c>
      <c r="AA85" s="245">
        <f>SUM(AA76:AA84)</f>
        <v>0</v>
      </c>
      <c r="AB85" s="245">
        <f t="shared" ref="AB85:AG85" si="37">SUM(AB76:AB84)</f>
        <v>0</v>
      </c>
      <c r="AC85" s="245">
        <f t="shared" si="37"/>
        <v>0</v>
      </c>
      <c r="AD85" s="245">
        <f t="shared" si="37"/>
        <v>0</v>
      </c>
      <c r="AE85" s="245">
        <f t="shared" si="37"/>
        <v>0</v>
      </c>
      <c r="AF85" s="245">
        <f t="shared" si="37"/>
        <v>0</v>
      </c>
      <c r="AG85" s="245">
        <f t="shared" si="37"/>
        <v>0</v>
      </c>
      <c r="AH85" s="245">
        <f t="shared" si="27"/>
        <v>5117978</v>
      </c>
      <c r="AI85" s="245">
        <f t="shared" si="35"/>
        <v>0</v>
      </c>
      <c r="AJ85" s="245">
        <f t="shared" si="28"/>
        <v>5117978</v>
      </c>
    </row>
    <row r="86" spans="1:36" ht="15" x14ac:dyDescent="0.25">
      <c r="A86" s="548"/>
      <c r="B86" s="222" t="s">
        <v>17</v>
      </c>
      <c r="C86" s="244" t="s">
        <v>36</v>
      </c>
      <c r="D86" s="245">
        <v>0</v>
      </c>
      <c r="E86" s="288"/>
      <c r="F86" s="245"/>
      <c r="G86" s="245"/>
      <c r="H86" s="245"/>
      <c r="I86" s="245"/>
      <c r="J86" s="245"/>
      <c r="K86" s="245">
        <f>SUM(D86:J86)</f>
        <v>0</v>
      </c>
      <c r="L86" s="245"/>
      <c r="M86" s="245"/>
      <c r="N86" s="245"/>
      <c r="O86" s="245"/>
      <c r="P86" s="245"/>
      <c r="Q86" s="245"/>
      <c r="R86" s="245">
        <f t="shared" si="29"/>
        <v>0</v>
      </c>
      <c r="S86" s="245"/>
      <c r="T86" s="245"/>
      <c r="U86" s="245"/>
      <c r="V86" s="245"/>
      <c r="W86" s="245"/>
      <c r="X86" s="245"/>
      <c r="Y86" s="245"/>
      <c r="Z86" s="245">
        <f t="shared" si="30"/>
        <v>0</v>
      </c>
      <c r="AA86" s="245"/>
      <c r="AB86" s="245"/>
      <c r="AC86" s="245"/>
      <c r="AD86" s="245"/>
      <c r="AE86" s="245"/>
      <c r="AF86" s="245"/>
      <c r="AG86" s="245"/>
      <c r="AH86" s="245">
        <f t="shared" si="27"/>
        <v>0</v>
      </c>
      <c r="AI86" s="289">
        <v>0</v>
      </c>
      <c r="AJ86" s="290">
        <f t="shared" si="28"/>
        <v>0</v>
      </c>
    </row>
    <row r="87" spans="1:36" ht="15" x14ac:dyDescent="0.25">
      <c r="A87" s="548"/>
      <c r="B87" s="222" t="s">
        <v>17</v>
      </c>
      <c r="C87" s="208" t="s">
        <v>31</v>
      </c>
      <c r="D87" s="209"/>
      <c r="E87" s="210"/>
      <c r="F87" s="209"/>
      <c r="G87" s="209"/>
      <c r="H87" s="209"/>
      <c r="I87" s="209"/>
      <c r="J87" s="209"/>
      <c r="K87" s="211">
        <f>SUM(D87:J87)</f>
        <v>0</v>
      </c>
      <c r="L87" s="211"/>
      <c r="M87" s="211"/>
      <c r="N87" s="211"/>
      <c r="O87" s="211"/>
      <c r="P87" s="211"/>
      <c r="Q87" s="211"/>
      <c r="R87" s="211">
        <f t="shared" si="29"/>
        <v>0</v>
      </c>
      <c r="S87" s="211"/>
      <c r="T87" s="211"/>
      <c r="U87" s="211"/>
      <c r="V87" s="211"/>
      <c r="W87" s="211"/>
      <c r="X87" s="211"/>
      <c r="Y87" s="211"/>
      <c r="Z87" s="211">
        <f t="shared" si="30"/>
        <v>0</v>
      </c>
      <c r="AA87" s="211"/>
      <c r="AB87" s="211"/>
      <c r="AC87" s="211"/>
      <c r="AD87" s="211"/>
      <c r="AE87" s="211"/>
      <c r="AF87" s="211"/>
      <c r="AG87" s="211"/>
      <c r="AH87" s="211">
        <f t="shared" si="27"/>
        <v>0</v>
      </c>
      <c r="AI87" s="240">
        <v>0</v>
      </c>
      <c r="AJ87" s="241">
        <f t="shared" si="28"/>
        <v>0</v>
      </c>
    </row>
    <row r="88" spans="1:36" ht="15" x14ac:dyDescent="0.25">
      <c r="A88" s="548"/>
      <c r="B88" s="222" t="s">
        <v>17</v>
      </c>
      <c r="C88" s="208" t="s">
        <v>32</v>
      </c>
      <c r="D88" s="209"/>
      <c r="E88" s="210"/>
      <c r="F88" s="209"/>
      <c r="G88" s="209"/>
      <c r="H88" s="209"/>
      <c r="I88" s="209"/>
      <c r="J88" s="209"/>
      <c r="K88" s="211">
        <f>SUM(D88:J88)</f>
        <v>0</v>
      </c>
      <c r="L88" s="211"/>
      <c r="M88" s="211"/>
      <c r="N88" s="211"/>
      <c r="O88" s="211"/>
      <c r="P88" s="211"/>
      <c r="Q88" s="211"/>
      <c r="R88" s="211">
        <f t="shared" si="29"/>
        <v>0</v>
      </c>
      <c r="S88" s="211"/>
      <c r="T88" s="211"/>
      <c r="U88" s="211"/>
      <c r="V88" s="211"/>
      <c r="W88" s="211"/>
      <c r="X88" s="211"/>
      <c r="Y88" s="211"/>
      <c r="Z88" s="211">
        <f t="shared" si="30"/>
        <v>0</v>
      </c>
      <c r="AA88" s="211"/>
      <c r="AB88" s="211"/>
      <c r="AC88" s="211"/>
      <c r="AD88" s="211"/>
      <c r="AE88" s="211"/>
      <c r="AF88" s="211"/>
      <c r="AG88" s="211"/>
      <c r="AH88" s="211">
        <f t="shared" si="27"/>
        <v>0</v>
      </c>
      <c r="AI88" s="240">
        <v>0</v>
      </c>
      <c r="AJ88" s="241">
        <f t="shared" si="28"/>
        <v>0</v>
      </c>
    </row>
    <row r="89" spans="1:36" ht="15" x14ac:dyDescent="0.25">
      <c r="A89" s="548"/>
      <c r="B89" s="222" t="s">
        <v>17</v>
      </c>
      <c r="C89" s="208" t="s">
        <v>13</v>
      </c>
      <c r="D89" s="209">
        <v>136938</v>
      </c>
      <c r="E89" s="210"/>
      <c r="F89" s="209"/>
      <c r="G89" s="209"/>
      <c r="H89" s="209"/>
      <c r="I89" s="209"/>
      <c r="J89" s="209"/>
      <c r="K89" s="211">
        <f>SUM(D89:J89)</f>
        <v>136938</v>
      </c>
      <c r="L89" s="211"/>
      <c r="M89" s="211"/>
      <c r="N89" s="211"/>
      <c r="O89" s="211"/>
      <c r="P89" s="211"/>
      <c r="Q89" s="211"/>
      <c r="R89" s="211">
        <f t="shared" si="29"/>
        <v>136938</v>
      </c>
      <c r="S89" s="211"/>
      <c r="T89" s="211"/>
      <c r="U89" s="211"/>
      <c r="V89" s="211"/>
      <c r="W89" s="211"/>
      <c r="X89" s="211"/>
      <c r="Y89" s="211"/>
      <c r="Z89" s="211">
        <f t="shared" si="30"/>
        <v>136938</v>
      </c>
      <c r="AA89" s="211"/>
      <c r="AB89" s="211"/>
      <c r="AC89" s="211"/>
      <c r="AD89" s="211"/>
      <c r="AE89" s="211"/>
      <c r="AF89" s="211"/>
      <c r="AG89" s="211"/>
      <c r="AH89" s="211">
        <f t="shared" si="27"/>
        <v>136938</v>
      </c>
      <c r="AI89" s="240">
        <v>0</v>
      </c>
      <c r="AJ89" s="241">
        <f t="shared" si="28"/>
        <v>136938</v>
      </c>
    </row>
    <row r="90" spans="1:36" ht="15" x14ac:dyDescent="0.25">
      <c r="A90" s="548"/>
      <c r="B90" s="222" t="s">
        <v>17</v>
      </c>
      <c r="C90" s="208" t="s">
        <v>14</v>
      </c>
      <c r="D90" s="209">
        <v>36973</v>
      </c>
      <c r="E90" s="210"/>
      <c r="F90" s="209"/>
      <c r="G90" s="209"/>
      <c r="H90" s="209"/>
      <c r="I90" s="209"/>
      <c r="J90" s="209"/>
      <c r="K90" s="211">
        <f>SUM(D90:J90)</f>
        <v>36973</v>
      </c>
      <c r="L90" s="211"/>
      <c r="M90" s="211"/>
      <c r="N90" s="211"/>
      <c r="O90" s="211"/>
      <c r="P90" s="211"/>
      <c r="Q90" s="211"/>
      <c r="R90" s="211">
        <f t="shared" si="29"/>
        <v>36973</v>
      </c>
      <c r="S90" s="211"/>
      <c r="T90" s="211"/>
      <c r="U90" s="211"/>
      <c r="V90" s="211"/>
      <c r="W90" s="211"/>
      <c r="X90" s="211"/>
      <c r="Y90" s="211"/>
      <c r="Z90" s="211">
        <f t="shared" si="30"/>
        <v>36973</v>
      </c>
      <c r="AA90" s="211"/>
      <c r="AB90" s="211"/>
      <c r="AC90" s="211"/>
      <c r="AD90" s="211"/>
      <c r="AE90" s="211"/>
      <c r="AF90" s="211"/>
      <c r="AG90" s="211"/>
      <c r="AH90" s="211">
        <f t="shared" si="27"/>
        <v>36973</v>
      </c>
      <c r="AI90" s="240">
        <v>0</v>
      </c>
      <c r="AJ90" s="241">
        <f t="shared" si="28"/>
        <v>36973</v>
      </c>
    </row>
    <row r="91" spans="1:36" ht="15" x14ac:dyDescent="0.25">
      <c r="A91" s="548"/>
      <c r="B91" s="222" t="s">
        <v>17</v>
      </c>
      <c r="C91" s="244" t="s">
        <v>97</v>
      </c>
      <c r="D91" s="245">
        <f>SUM(D86:D90)</f>
        <v>173911</v>
      </c>
      <c r="E91" s="245">
        <f t="shared" ref="E91:AI91" si="38">SUM(E86:E90)</f>
        <v>0</v>
      </c>
      <c r="F91" s="245">
        <f t="shared" si="38"/>
        <v>0</v>
      </c>
      <c r="G91" s="245">
        <f t="shared" si="38"/>
        <v>0</v>
      </c>
      <c r="H91" s="245">
        <f t="shared" si="38"/>
        <v>0</v>
      </c>
      <c r="I91" s="245"/>
      <c r="J91" s="245">
        <f t="shared" si="38"/>
        <v>0</v>
      </c>
      <c r="K91" s="245">
        <f t="shared" si="38"/>
        <v>173911</v>
      </c>
      <c r="L91" s="245">
        <f t="shared" si="38"/>
        <v>0</v>
      </c>
      <c r="M91" s="245">
        <f t="shared" si="38"/>
        <v>0</v>
      </c>
      <c r="N91" s="245">
        <f t="shared" si="38"/>
        <v>0</v>
      </c>
      <c r="O91" s="245">
        <f t="shared" si="38"/>
        <v>0</v>
      </c>
      <c r="P91" s="245">
        <f t="shared" si="38"/>
        <v>0</v>
      </c>
      <c r="Q91" s="245">
        <f t="shared" si="38"/>
        <v>0</v>
      </c>
      <c r="R91" s="245">
        <f t="shared" si="29"/>
        <v>173911</v>
      </c>
      <c r="S91" s="245">
        <f>SUM(S87:S90)</f>
        <v>0</v>
      </c>
      <c r="T91" s="245">
        <f t="shared" ref="T91:Y91" si="39">SUM(T87:T90)</f>
        <v>0</v>
      </c>
      <c r="U91" s="245">
        <f t="shared" si="39"/>
        <v>0</v>
      </c>
      <c r="V91" s="245">
        <f t="shared" si="39"/>
        <v>0</v>
      </c>
      <c r="W91" s="245">
        <f t="shared" si="39"/>
        <v>0</v>
      </c>
      <c r="X91" s="245">
        <f t="shared" si="39"/>
        <v>0</v>
      </c>
      <c r="Y91" s="245">
        <f t="shared" si="39"/>
        <v>0</v>
      </c>
      <c r="Z91" s="245">
        <f t="shared" si="30"/>
        <v>173911</v>
      </c>
      <c r="AA91" s="245">
        <f>SUM(AA87:AA90)</f>
        <v>0</v>
      </c>
      <c r="AB91" s="245">
        <f t="shared" ref="AB91:AG91" si="40">SUM(AB87:AB90)</f>
        <v>0</v>
      </c>
      <c r="AC91" s="245">
        <f t="shared" si="40"/>
        <v>0</v>
      </c>
      <c r="AD91" s="245">
        <f t="shared" si="40"/>
        <v>0</v>
      </c>
      <c r="AE91" s="245">
        <f t="shared" si="40"/>
        <v>0</v>
      </c>
      <c r="AF91" s="245">
        <f t="shared" si="40"/>
        <v>0</v>
      </c>
      <c r="AG91" s="245">
        <f t="shared" si="40"/>
        <v>0</v>
      </c>
      <c r="AH91" s="245">
        <f t="shared" si="27"/>
        <v>173911</v>
      </c>
      <c r="AI91" s="245">
        <f t="shared" si="38"/>
        <v>0</v>
      </c>
      <c r="AJ91" s="245">
        <f t="shared" si="28"/>
        <v>173911</v>
      </c>
    </row>
    <row r="92" spans="1:36" ht="15" x14ac:dyDescent="0.25">
      <c r="A92" s="548"/>
      <c r="B92" s="222" t="s">
        <v>17</v>
      </c>
      <c r="C92" s="208" t="s">
        <v>15</v>
      </c>
      <c r="D92" s="209"/>
      <c r="E92" s="210"/>
      <c r="F92" s="209"/>
      <c r="G92" s="209"/>
      <c r="H92" s="209"/>
      <c r="I92" s="209"/>
      <c r="J92" s="209"/>
      <c r="K92" s="211">
        <f>SUM(D92:J92)</f>
        <v>0</v>
      </c>
      <c r="L92" s="211"/>
      <c r="M92" s="211"/>
      <c r="N92" s="211"/>
      <c r="O92" s="211"/>
      <c r="P92" s="211"/>
      <c r="Q92" s="211"/>
      <c r="R92" s="211">
        <f t="shared" si="29"/>
        <v>0</v>
      </c>
      <c r="S92" s="211"/>
      <c r="T92" s="211"/>
      <c r="U92" s="211"/>
      <c r="V92" s="211"/>
      <c r="W92" s="211"/>
      <c r="X92" s="211"/>
      <c r="Y92" s="211"/>
      <c r="Z92" s="211">
        <f t="shared" si="30"/>
        <v>0</v>
      </c>
      <c r="AA92" s="211"/>
      <c r="AB92" s="211"/>
      <c r="AC92" s="211"/>
      <c r="AD92" s="211"/>
      <c r="AE92" s="211"/>
      <c r="AF92" s="211"/>
      <c r="AG92" s="211"/>
      <c r="AH92" s="211">
        <f t="shared" si="27"/>
        <v>0</v>
      </c>
      <c r="AI92" s="240"/>
      <c r="AJ92" s="241">
        <f t="shared" si="28"/>
        <v>0</v>
      </c>
    </row>
    <row r="93" spans="1:36" ht="15" x14ac:dyDescent="0.25">
      <c r="A93" s="548"/>
      <c r="B93" s="222" t="s">
        <v>17</v>
      </c>
      <c r="C93" s="208" t="s">
        <v>16</v>
      </c>
      <c r="D93" s="209"/>
      <c r="E93" s="210"/>
      <c r="F93" s="209"/>
      <c r="G93" s="209"/>
      <c r="H93" s="209"/>
      <c r="I93" s="209"/>
      <c r="J93" s="209"/>
      <c r="K93" s="211">
        <f>SUM(D93:J93)</f>
        <v>0</v>
      </c>
      <c r="L93" s="211"/>
      <c r="M93" s="211"/>
      <c r="N93" s="211"/>
      <c r="O93" s="211"/>
      <c r="P93" s="211"/>
      <c r="Q93" s="211"/>
      <c r="R93" s="211">
        <f t="shared" si="29"/>
        <v>0</v>
      </c>
      <c r="S93" s="211"/>
      <c r="T93" s="211"/>
      <c r="U93" s="211"/>
      <c r="V93" s="211"/>
      <c r="W93" s="211"/>
      <c r="X93" s="211"/>
      <c r="Y93" s="211"/>
      <c r="Z93" s="211">
        <f t="shared" si="30"/>
        <v>0</v>
      </c>
      <c r="AA93" s="211"/>
      <c r="AB93" s="211"/>
      <c r="AC93" s="211"/>
      <c r="AD93" s="211"/>
      <c r="AE93" s="211"/>
      <c r="AF93" s="211"/>
      <c r="AG93" s="211"/>
      <c r="AH93" s="211">
        <f t="shared" si="27"/>
        <v>0</v>
      </c>
      <c r="AI93" s="240"/>
      <c r="AJ93" s="241">
        <f t="shared" si="28"/>
        <v>0</v>
      </c>
    </row>
    <row r="94" spans="1:36" ht="15.75" thickBot="1" x14ac:dyDescent="0.3">
      <c r="A94" s="549"/>
      <c r="B94" s="308" t="s">
        <v>17</v>
      </c>
      <c r="C94" s="309" t="s">
        <v>98</v>
      </c>
      <c r="D94" s="299">
        <f>SUM(D92:D93)</f>
        <v>0</v>
      </c>
      <c r="E94" s="299">
        <f t="shared" ref="E94:AI94" si="41">SUM(E92:E93)</f>
        <v>0</v>
      </c>
      <c r="F94" s="299">
        <f t="shared" si="41"/>
        <v>0</v>
      </c>
      <c r="G94" s="299">
        <f t="shared" si="41"/>
        <v>0</v>
      </c>
      <c r="H94" s="299">
        <f t="shared" si="41"/>
        <v>0</v>
      </c>
      <c r="I94" s="299"/>
      <c r="J94" s="299">
        <f t="shared" si="41"/>
        <v>0</v>
      </c>
      <c r="K94" s="299">
        <f t="shared" si="41"/>
        <v>0</v>
      </c>
      <c r="L94" s="299">
        <f t="shared" si="41"/>
        <v>0</v>
      </c>
      <c r="M94" s="299">
        <f t="shared" si="41"/>
        <v>0</v>
      </c>
      <c r="N94" s="299">
        <f t="shared" si="41"/>
        <v>0</v>
      </c>
      <c r="O94" s="299">
        <f t="shared" si="41"/>
        <v>0</v>
      </c>
      <c r="P94" s="299">
        <f t="shared" si="41"/>
        <v>0</v>
      </c>
      <c r="Q94" s="299">
        <f t="shared" si="41"/>
        <v>0</v>
      </c>
      <c r="R94" s="299">
        <f t="shared" si="29"/>
        <v>0</v>
      </c>
      <c r="S94" s="299">
        <f>SUM(S92:S93)</f>
        <v>0</v>
      </c>
      <c r="T94" s="299">
        <f t="shared" ref="T94:Y94" si="42">SUM(T92:T93)</f>
        <v>0</v>
      </c>
      <c r="U94" s="299">
        <f t="shared" si="42"/>
        <v>0</v>
      </c>
      <c r="V94" s="299">
        <f t="shared" si="42"/>
        <v>0</v>
      </c>
      <c r="W94" s="299">
        <f t="shared" si="42"/>
        <v>0</v>
      </c>
      <c r="X94" s="299">
        <f t="shared" si="42"/>
        <v>0</v>
      </c>
      <c r="Y94" s="299">
        <f t="shared" si="42"/>
        <v>0</v>
      </c>
      <c r="Z94" s="299">
        <f t="shared" si="30"/>
        <v>0</v>
      </c>
      <c r="AA94" s="299">
        <f>SUM(AA92:AA93)</f>
        <v>0</v>
      </c>
      <c r="AB94" s="299">
        <f t="shared" ref="AB94:AG94" si="43">SUM(AB92:AB93)</f>
        <v>0</v>
      </c>
      <c r="AC94" s="299">
        <f t="shared" si="43"/>
        <v>0</v>
      </c>
      <c r="AD94" s="299">
        <f t="shared" si="43"/>
        <v>0</v>
      </c>
      <c r="AE94" s="299">
        <f t="shared" si="43"/>
        <v>0</v>
      </c>
      <c r="AF94" s="299">
        <f t="shared" si="43"/>
        <v>0</v>
      </c>
      <c r="AG94" s="299">
        <f t="shared" si="43"/>
        <v>0</v>
      </c>
      <c r="AH94" s="299">
        <f t="shared" si="27"/>
        <v>0</v>
      </c>
      <c r="AI94" s="299">
        <f t="shared" si="41"/>
        <v>0</v>
      </c>
      <c r="AJ94" s="299">
        <f t="shared" si="28"/>
        <v>0</v>
      </c>
    </row>
    <row r="95" spans="1:36" ht="15.75" thickTop="1" x14ac:dyDescent="0.25">
      <c r="A95" s="550" t="s">
        <v>127</v>
      </c>
      <c r="B95" s="273" t="s">
        <v>128</v>
      </c>
      <c r="C95" s="310" t="s">
        <v>7</v>
      </c>
      <c r="D95" s="282">
        <v>0</v>
      </c>
      <c r="E95" s="283"/>
      <c r="F95" s="282"/>
      <c r="G95" s="282"/>
      <c r="H95" s="282"/>
      <c r="I95" s="282"/>
      <c r="J95" s="282"/>
      <c r="K95" s="245">
        <f t="shared" ref="K95:K101" si="44">SUM(D95:J95)</f>
        <v>0</v>
      </c>
      <c r="L95" s="284"/>
      <c r="M95" s="284"/>
      <c r="N95" s="284"/>
      <c r="O95" s="284"/>
      <c r="P95" s="284"/>
      <c r="Q95" s="284"/>
      <c r="R95" s="284">
        <f t="shared" si="29"/>
        <v>0</v>
      </c>
      <c r="S95" s="284"/>
      <c r="T95" s="284"/>
      <c r="U95" s="284"/>
      <c r="V95" s="284"/>
      <c r="W95" s="284"/>
      <c r="X95" s="284"/>
      <c r="Y95" s="284"/>
      <c r="Z95" s="284">
        <f t="shared" si="30"/>
        <v>0</v>
      </c>
      <c r="AA95" s="284"/>
      <c r="AB95" s="284"/>
      <c r="AC95" s="284"/>
      <c r="AD95" s="284"/>
      <c r="AE95" s="284"/>
      <c r="AF95" s="284"/>
      <c r="AG95" s="284"/>
      <c r="AH95" s="284">
        <f t="shared" si="27"/>
        <v>0</v>
      </c>
      <c r="AI95" s="285">
        <v>0</v>
      </c>
      <c r="AJ95" s="286">
        <f t="shared" si="28"/>
        <v>0</v>
      </c>
    </row>
    <row r="96" spans="1:36" ht="15" x14ac:dyDescent="0.25">
      <c r="A96" s="551"/>
      <c r="B96" s="223" t="s">
        <v>128</v>
      </c>
      <c r="C96" s="311" t="s">
        <v>9</v>
      </c>
      <c r="D96" s="245">
        <v>0</v>
      </c>
      <c r="E96" s="288"/>
      <c r="F96" s="245"/>
      <c r="G96" s="245"/>
      <c r="H96" s="245"/>
      <c r="I96" s="245"/>
      <c r="J96" s="245"/>
      <c r="K96" s="245">
        <f t="shared" si="44"/>
        <v>0</v>
      </c>
      <c r="L96" s="245"/>
      <c r="M96" s="245"/>
      <c r="N96" s="245"/>
      <c r="O96" s="245"/>
      <c r="P96" s="245"/>
      <c r="Q96" s="245"/>
      <c r="R96" s="245">
        <f t="shared" si="29"/>
        <v>0</v>
      </c>
      <c r="S96" s="245"/>
      <c r="T96" s="245"/>
      <c r="U96" s="245"/>
      <c r="V96" s="245"/>
      <c r="W96" s="245"/>
      <c r="X96" s="245"/>
      <c r="Y96" s="245"/>
      <c r="Z96" s="245">
        <f t="shared" si="30"/>
        <v>0</v>
      </c>
      <c r="AA96" s="245"/>
      <c r="AB96" s="245"/>
      <c r="AC96" s="245"/>
      <c r="AD96" s="245"/>
      <c r="AE96" s="245"/>
      <c r="AF96" s="245"/>
      <c r="AG96" s="245"/>
      <c r="AH96" s="245">
        <f t="shared" si="27"/>
        <v>0</v>
      </c>
      <c r="AI96" s="289">
        <v>0</v>
      </c>
      <c r="AJ96" s="290">
        <f t="shared" si="28"/>
        <v>0</v>
      </c>
    </row>
    <row r="97" spans="1:37" ht="15" x14ac:dyDescent="0.25">
      <c r="A97" s="551"/>
      <c r="B97" s="223" t="s">
        <v>128</v>
      </c>
      <c r="C97" s="312" t="s">
        <v>22</v>
      </c>
      <c r="D97" s="209"/>
      <c r="E97" s="210"/>
      <c r="F97" s="209"/>
      <c r="G97" s="209"/>
      <c r="H97" s="209"/>
      <c r="I97" s="209"/>
      <c r="J97" s="209"/>
      <c r="K97" s="211">
        <f t="shared" si="44"/>
        <v>0</v>
      </c>
      <c r="L97" s="211"/>
      <c r="M97" s="211"/>
      <c r="N97" s="211"/>
      <c r="O97" s="211"/>
      <c r="P97" s="211"/>
      <c r="Q97" s="211"/>
      <c r="R97" s="211">
        <f t="shared" si="29"/>
        <v>0</v>
      </c>
      <c r="S97" s="211"/>
      <c r="T97" s="211"/>
      <c r="U97" s="211"/>
      <c r="V97" s="211"/>
      <c r="W97" s="211"/>
      <c r="X97" s="211"/>
      <c r="Y97" s="211"/>
      <c r="Z97" s="211">
        <f t="shared" si="30"/>
        <v>0</v>
      </c>
      <c r="AA97" s="211"/>
      <c r="AB97" s="211"/>
      <c r="AC97" s="211"/>
      <c r="AD97" s="211"/>
      <c r="AE97" s="211"/>
      <c r="AF97" s="211"/>
      <c r="AG97" s="211"/>
      <c r="AH97" s="211">
        <f t="shared" si="27"/>
        <v>0</v>
      </c>
      <c r="AI97" s="240">
        <v>0</v>
      </c>
      <c r="AJ97" s="241">
        <f t="shared" si="28"/>
        <v>0</v>
      </c>
      <c r="AK97" s="166"/>
    </row>
    <row r="98" spans="1:37" ht="15" x14ac:dyDescent="0.25">
      <c r="A98" s="551"/>
      <c r="B98" s="223" t="s">
        <v>128</v>
      </c>
      <c r="C98" s="312" t="s">
        <v>33</v>
      </c>
      <c r="D98" s="209"/>
      <c r="E98" s="210"/>
      <c r="F98" s="209"/>
      <c r="G98" s="209"/>
      <c r="H98" s="209"/>
      <c r="I98" s="209"/>
      <c r="J98" s="209"/>
      <c r="K98" s="211">
        <f t="shared" si="44"/>
        <v>0</v>
      </c>
      <c r="L98" s="211"/>
      <c r="M98" s="211"/>
      <c r="N98" s="211"/>
      <c r="O98" s="211"/>
      <c r="P98" s="211"/>
      <c r="Q98" s="211"/>
      <c r="R98" s="211">
        <f t="shared" si="29"/>
        <v>0</v>
      </c>
      <c r="S98" s="211"/>
      <c r="T98" s="211"/>
      <c r="U98" s="211"/>
      <c r="V98" s="211"/>
      <c r="W98" s="211"/>
      <c r="X98" s="211"/>
      <c r="Y98" s="211"/>
      <c r="Z98" s="211">
        <f t="shared" si="30"/>
        <v>0</v>
      </c>
      <c r="AA98" s="211"/>
      <c r="AB98" s="211"/>
      <c r="AC98" s="211"/>
      <c r="AD98" s="211"/>
      <c r="AE98" s="211"/>
      <c r="AF98" s="211"/>
      <c r="AG98" s="211"/>
      <c r="AH98" s="211">
        <f t="shared" si="27"/>
        <v>0</v>
      </c>
      <c r="AI98" s="240">
        <v>0</v>
      </c>
      <c r="AJ98" s="241">
        <f t="shared" si="28"/>
        <v>0</v>
      </c>
      <c r="AK98" s="166"/>
    </row>
    <row r="99" spans="1:37" ht="15" x14ac:dyDescent="0.25">
      <c r="A99" s="551"/>
      <c r="B99" s="223" t="s">
        <v>128</v>
      </c>
      <c r="C99" s="312" t="s">
        <v>34</v>
      </c>
      <c r="D99" s="209"/>
      <c r="E99" s="210"/>
      <c r="F99" s="209"/>
      <c r="G99" s="209"/>
      <c r="H99" s="209"/>
      <c r="I99" s="209"/>
      <c r="J99" s="209"/>
      <c r="K99" s="211">
        <f t="shared" si="44"/>
        <v>0</v>
      </c>
      <c r="L99" s="211"/>
      <c r="M99" s="211"/>
      <c r="N99" s="211"/>
      <c r="O99" s="211"/>
      <c r="P99" s="211"/>
      <c r="Q99" s="211"/>
      <c r="R99" s="211">
        <f t="shared" si="29"/>
        <v>0</v>
      </c>
      <c r="S99" s="211"/>
      <c r="T99" s="211"/>
      <c r="U99" s="211"/>
      <c r="V99" s="211"/>
      <c r="W99" s="211"/>
      <c r="X99" s="211"/>
      <c r="Y99" s="211"/>
      <c r="Z99" s="211">
        <f t="shared" si="30"/>
        <v>0</v>
      </c>
      <c r="AA99" s="211"/>
      <c r="AB99" s="211"/>
      <c r="AC99" s="211"/>
      <c r="AD99" s="211"/>
      <c r="AE99" s="211"/>
      <c r="AF99" s="211"/>
      <c r="AG99" s="211"/>
      <c r="AH99" s="211">
        <f t="shared" si="27"/>
        <v>0</v>
      </c>
      <c r="AI99" s="240">
        <v>0</v>
      </c>
      <c r="AJ99" s="241">
        <f t="shared" si="28"/>
        <v>0</v>
      </c>
      <c r="AK99" s="166"/>
    </row>
    <row r="100" spans="1:37" ht="15" x14ac:dyDescent="0.25">
      <c r="A100" s="551"/>
      <c r="B100" s="223" t="s">
        <v>128</v>
      </c>
      <c r="C100" s="312" t="s">
        <v>10</v>
      </c>
      <c r="D100" s="209"/>
      <c r="E100" s="210"/>
      <c r="F100" s="209"/>
      <c r="G100" s="209"/>
      <c r="H100" s="209"/>
      <c r="I100" s="209"/>
      <c r="J100" s="209"/>
      <c r="K100" s="211">
        <f t="shared" si="44"/>
        <v>0</v>
      </c>
      <c r="L100" s="211"/>
      <c r="M100" s="211"/>
      <c r="N100" s="211"/>
      <c r="O100" s="211"/>
      <c r="P100" s="211"/>
      <c r="Q100" s="211"/>
      <c r="R100" s="211">
        <f t="shared" si="29"/>
        <v>0</v>
      </c>
      <c r="S100" s="211"/>
      <c r="T100" s="211"/>
      <c r="U100" s="211"/>
      <c r="V100" s="211"/>
      <c r="W100" s="211"/>
      <c r="X100" s="211"/>
      <c r="Y100" s="211"/>
      <c r="Z100" s="211">
        <f t="shared" si="30"/>
        <v>0</v>
      </c>
      <c r="AA100" s="211"/>
      <c r="AB100" s="211"/>
      <c r="AC100" s="211"/>
      <c r="AD100" s="211"/>
      <c r="AE100" s="211"/>
      <c r="AF100" s="211"/>
      <c r="AG100" s="211"/>
      <c r="AH100" s="211">
        <f t="shared" si="27"/>
        <v>0</v>
      </c>
      <c r="AI100" s="240">
        <v>0</v>
      </c>
      <c r="AJ100" s="241">
        <f t="shared" si="28"/>
        <v>0</v>
      </c>
      <c r="AK100" s="166"/>
    </row>
    <row r="101" spans="1:37" ht="15" x14ac:dyDescent="0.25">
      <c r="A101" s="551"/>
      <c r="B101" s="223" t="s">
        <v>128</v>
      </c>
      <c r="C101" s="312" t="s">
        <v>2</v>
      </c>
      <c r="D101" s="209"/>
      <c r="E101" s="210"/>
      <c r="F101" s="209"/>
      <c r="G101" s="209"/>
      <c r="H101" s="209"/>
      <c r="I101" s="209"/>
      <c r="J101" s="209"/>
      <c r="K101" s="211">
        <f t="shared" si="44"/>
        <v>0</v>
      </c>
      <c r="L101" s="211"/>
      <c r="M101" s="211"/>
      <c r="N101" s="211"/>
      <c r="O101" s="211"/>
      <c r="P101" s="211"/>
      <c r="Q101" s="211"/>
      <c r="R101" s="211">
        <f t="shared" si="29"/>
        <v>0</v>
      </c>
      <c r="S101" s="211"/>
      <c r="T101" s="211"/>
      <c r="U101" s="211"/>
      <c r="V101" s="211"/>
      <c r="W101" s="211"/>
      <c r="X101" s="211"/>
      <c r="Y101" s="211"/>
      <c r="Z101" s="211">
        <f t="shared" si="30"/>
        <v>0</v>
      </c>
      <c r="AA101" s="211"/>
      <c r="AB101" s="211"/>
      <c r="AC101" s="211"/>
      <c r="AD101" s="211"/>
      <c r="AE101" s="211"/>
      <c r="AF101" s="211"/>
      <c r="AG101" s="211"/>
      <c r="AH101" s="211">
        <f t="shared" si="27"/>
        <v>0</v>
      </c>
      <c r="AI101" s="240">
        <v>0</v>
      </c>
      <c r="AJ101" s="241">
        <f t="shared" si="28"/>
        <v>0</v>
      </c>
      <c r="AK101" s="166"/>
    </row>
    <row r="102" spans="1:37" ht="15" x14ac:dyDescent="0.25">
      <c r="A102" s="551"/>
      <c r="B102" s="223" t="s">
        <v>128</v>
      </c>
      <c r="C102" s="312" t="s">
        <v>35</v>
      </c>
      <c r="D102" s="209"/>
      <c r="E102" s="210"/>
      <c r="F102" s="209"/>
      <c r="G102" s="209"/>
      <c r="H102" s="209"/>
      <c r="I102" s="209"/>
      <c r="J102" s="209"/>
      <c r="K102" s="211">
        <f>SUM(D102:J102)</f>
        <v>0</v>
      </c>
      <c r="L102" s="211"/>
      <c r="M102" s="211"/>
      <c r="N102" s="211"/>
      <c r="O102" s="211"/>
      <c r="P102" s="211"/>
      <c r="Q102" s="211"/>
      <c r="R102" s="211">
        <f t="shared" si="29"/>
        <v>0</v>
      </c>
      <c r="S102" s="211"/>
      <c r="T102" s="211"/>
      <c r="U102" s="211"/>
      <c r="V102" s="211"/>
      <c r="W102" s="211"/>
      <c r="X102" s="211"/>
      <c r="Y102" s="211"/>
      <c r="Z102" s="211">
        <f t="shared" si="30"/>
        <v>0</v>
      </c>
      <c r="AA102" s="211"/>
      <c r="AB102" s="211"/>
      <c r="AC102" s="211"/>
      <c r="AD102" s="211"/>
      <c r="AE102" s="211"/>
      <c r="AF102" s="211"/>
      <c r="AG102" s="211"/>
      <c r="AH102" s="211">
        <f t="shared" si="27"/>
        <v>0</v>
      </c>
      <c r="AI102" s="240">
        <v>0</v>
      </c>
      <c r="AJ102" s="241">
        <f t="shared" si="28"/>
        <v>0</v>
      </c>
      <c r="AK102" s="166"/>
    </row>
    <row r="103" spans="1:37" ht="15" x14ac:dyDescent="0.25">
      <c r="A103" s="551"/>
      <c r="B103" s="223" t="s">
        <v>128</v>
      </c>
      <c r="C103" s="312" t="s">
        <v>117</v>
      </c>
      <c r="D103" s="209"/>
      <c r="E103" s="210"/>
      <c r="F103" s="209"/>
      <c r="G103" s="209"/>
      <c r="H103" s="209"/>
      <c r="I103" s="209"/>
      <c r="J103" s="209"/>
      <c r="K103" s="211">
        <f>SUM(D103:J103)</f>
        <v>0</v>
      </c>
      <c r="L103" s="211"/>
      <c r="M103" s="211"/>
      <c r="N103" s="211"/>
      <c r="O103" s="211"/>
      <c r="P103" s="211"/>
      <c r="Q103" s="211"/>
      <c r="R103" s="211">
        <f t="shared" si="29"/>
        <v>0</v>
      </c>
      <c r="S103" s="211"/>
      <c r="T103" s="211"/>
      <c r="U103" s="211"/>
      <c r="V103" s="211"/>
      <c r="W103" s="211"/>
      <c r="X103" s="211"/>
      <c r="Y103" s="211"/>
      <c r="Z103" s="211">
        <f t="shared" si="30"/>
        <v>0</v>
      </c>
      <c r="AA103" s="211"/>
      <c r="AB103" s="211"/>
      <c r="AC103" s="211"/>
      <c r="AD103" s="211"/>
      <c r="AE103" s="211"/>
      <c r="AF103" s="211"/>
      <c r="AG103" s="211"/>
      <c r="AH103" s="211">
        <f t="shared" si="27"/>
        <v>0</v>
      </c>
      <c r="AI103" s="240">
        <v>0</v>
      </c>
      <c r="AJ103" s="241">
        <f t="shared" si="28"/>
        <v>0</v>
      </c>
      <c r="AK103" s="166"/>
    </row>
    <row r="104" spans="1:37" ht="15" x14ac:dyDescent="0.25">
      <c r="A104" s="551"/>
      <c r="B104" s="223" t="s">
        <v>128</v>
      </c>
      <c r="C104" s="312" t="s">
        <v>11</v>
      </c>
      <c r="D104" s="209"/>
      <c r="E104" s="210"/>
      <c r="F104" s="209"/>
      <c r="G104" s="209"/>
      <c r="H104" s="209"/>
      <c r="I104" s="209"/>
      <c r="J104" s="209"/>
      <c r="K104" s="211">
        <f>SUM(D104:J104)</f>
        <v>0</v>
      </c>
      <c r="L104" s="211"/>
      <c r="M104" s="211"/>
      <c r="N104" s="211"/>
      <c r="O104" s="211"/>
      <c r="P104" s="211"/>
      <c r="Q104" s="211"/>
      <c r="R104" s="211">
        <f t="shared" si="29"/>
        <v>0</v>
      </c>
      <c r="S104" s="211"/>
      <c r="T104" s="211"/>
      <c r="U104" s="211"/>
      <c r="V104" s="211"/>
      <c r="W104" s="211"/>
      <c r="X104" s="211"/>
      <c r="Y104" s="211"/>
      <c r="Z104" s="211">
        <f t="shared" si="30"/>
        <v>0</v>
      </c>
      <c r="AA104" s="211"/>
      <c r="AB104" s="211"/>
      <c r="AC104" s="211"/>
      <c r="AD104" s="211"/>
      <c r="AE104" s="211"/>
      <c r="AF104" s="211"/>
      <c r="AG104" s="211"/>
      <c r="AH104" s="211">
        <f t="shared" si="27"/>
        <v>0</v>
      </c>
      <c r="AI104" s="240">
        <v>0</v>
      </c>
      <c r="AJ104" s="242">
        <f t="shared" si="28"/>
        <v>0</v>
      </c>
      <c r="AK104" s="166"/>
    </row>
    <row r="105" spans="1:37" ht="15" x14ac:dyDescent="0.25">
      <c r="A105" s="551"/>
      <c r="B105" s="223" t="s">
        <v>128</v>
      </c>
      <c r="C105" s="312" t="s">
        <v>12</v>
      </c>
      <c r="D105" s="209"/>
      <c r="E105" s="210"/>
      <c r="F105" s="209"/>
      <c r="G105" s="209"/>
      <c r="H105" s="209"/>
      <c r="I105" s="209"/>
      <c r="J105" s="209"/>
      <c r="K105" s="211">
        <f>SUM(D105:J105)</f>
        <v>0</v>
      </c>
      <c r="L105" s="211"/>
      <c r="M105" s="211"/>
      <c r="N105" s="211"/>
      <c r="O105" s="211"/>
      <c r="P105" s="211"/>
      <c r="Q105" s="211"/>
      <c r="R105" s="211">
        <f t="shared" si="29"/>
        <v>0</v>
      </c>
      <c r="S105" s="211"/>
      <c r="T105" s="211"/>
      <c r="U105" s="211"/>
      <c r="V105" s="211"/>
      <c r="W105" s="211"/>
      <c r="X105" s="211"/>
      <c r="Y105" s="211"/>
      <c r="Z105" s="211">
        <f t="shared" si="30"/>
        <v>0</v>
      </c>
      <c r="AA105" s="211"/>
      <c r="AB105" s="211"/>
      <c r="AC105" s="211"/>
      <c r="AD105" s="211"/>
      <c r="AE105" s="211"/>
      <c r="AF105" s="211"/>
      <c r="AG105" s="211"/>
      <c r="AH105" s="211"/>
      <c r="AI105" s="240">
        <v>0</v>
      </c>
      <c r="AJ105" s="241">
        <f t="shared" si="28"/>
        <v>0</v>
      </c>
      <c r="AK105" s="166"/>
    </row>
    <row r="106" spans="1:37" ht="15" x14ac:dyDescent="0.25">
      <c r="A106" s="551"/>
      <c r="B106" s="223" t="s">
        <v>128</v>
      </c>
      <c r="C106" s="311" t="s">
        <v>95</v>
      </c>
      <c r="D106" s="245">
        <f>SUM(D97:D105)</f>
        <v>0</v>
      </c>
      <c r="E106" s="245">
        <f t="shared" ref="E106:AI106" si="45">SUM(E97:E105)</f>
        <v>0</v>
      </c>
      <c r="F106" s="245">
        <f t="shared" si="45"/>
        <v>0</v>
      </c>
      <c r="G106" s="245">
        <f t="shared" si="45"/>
        <v>0</v>
      </c>
      <c r="H106" s="245">
        <f t="shared" si="45"/>
        <v>0</v>
      </c>
      <c r="I106" s="245"/>
      <c r="J106" s="245">
        <f t="shared" si="45"/>
        <v>0</v>
      </c>
      <c r="K106" s="245">
        <f t="shared" si="45"/>
        <v>0</v>
      </c>
      <c r="L106" s="245">
        <f t="shared" si="45"/>
        <v>0</v>
      </c>
      <c r="M106" s="245">
        <f t="shared" si="45"/>
        <v>0</v>
      </c>
      <c r="N106" s="245">
        <f t="shared" si="45"/>
        <v>0</v>
      </c>
      <c r="O106" s="245">
        <f t="shared" si="45"/>
        <v>0</v>
      </c>
      <c r="P106" s="245">
        <f t="shared" si="45"/>
        <v>0</v>
      </c>
      <c r="Q106" s="245">
        <f t="shared" si="45"/>
        <v>0</v>
      </c>
      <c r="R106" s="245">
        <f t="shared" si="29"/>
        <v>0</v>
      </c>
      <c r="S106" s="245">
        <f>SUM(S97:S105)</f>
        <v>0</v>
      </c>
      <c r="T106" s="245">
        <f t="shared" ref="T106:Y106" si="46">SUM(T97:T105)</f>
        <v>0</v>
      </c>
      <c r="U106" s="245">
        <f t="shared" si="46"/>
        <v>0</v>
      </c>
      <c r="V106" s="245">
        <f t="shared" si="46"/>
        <v>0</v>
      </c>
      <c r="W106" s="245">
        <f t="shared" si="46"/>
        <v>0</v>
      </c>
      <c r="X106" s="245">
        <f t="shared" si="46"/>
        <v>0</v>
      </c>
      <c r="Y106" s="245">
        <f t="shared" si="46"/>
        <v>0</v>
      </c>
      <c r="Z106" s="245">
        <f t="shared" si="30"/>
        <v>0</v>
      </c>
      <c r="AA106" s="245">
        <f>SUM(AA97:AA105)</f>
        <v>0</v>
      </c>
      <c r="AB106" s="245">
        <f t="shared" ref="AB106:AG106" si="47">SUM(AB97:AB105)</f>
        <v>0</v>
      </c>
      <c r="AC106" s="245">
        <f t="shared" si="47"/>
        <v>0</v>
      </c>
      <c r="AD106" s="245">
        <f t="shared" si="47"/>
        <v>0</v>
      </c>
      <c r="AE106" s="245">
        <f t="shared" si="47"/>
        <v>0</v>
      </c>
      <c r="AF106" s="245">
        <f t="shared" si="47"/>
        <v>0</v>
      </c>
      <c r="AG106" s="245">
        <f t="shared" si="47"/>
        <v>0</v>
      </c>
      <c r="AH106" s="245">
        <f t="shared" si="27"/>
        <v>0</v>
      </c>
      <c r="AI106" s="245">
        <f t="shared" si="45"/>
        <v>0</v>
      </c>
      <c r="AJ106" s="245">
        <f t="shared" si="28"/>
        <v>0</v>
      </c>
      <c r="AK106" s="166"/>
    </row>
    <row r="107" spans="1:37" ht="15" x14ac:dyDescent="0.25">
      <c r="A107" s="551"/>
      <c r="B107" s="223" t="s">
        <v>4</v>
      </c>
      <c r="C107" s="312" t="s">
        <v>23</v>
      </c>
      <c r="D107" s="209"/>
      <c r="E107" s="210"/>
      <c r="F107" s="209"/>
      <c r="G107" s="209"/>
      <c r="H107" s="209"/>
      <c r="I107" s="209"/>
      <c r="J107" s="209"/>
      <c r="K107" s="211">
        <f>SUM(D107:J107)</f>
        <v>0</v>
      </c>
      <c r="L107" s="211"/>
      <c r="M107" s="211"/>
      <c r="N107" s="211"/>
      <c r="O107" s="211"/>
      <c r="P107" s="211"/>
      <c r="Q107" s="211"/>
      <c r="R107" s="211">
        <f t="shared" si="29"/>
        <v>0</v>
      </c>
      <c r="S107" s="211"/>
      <c r="T107" s="211"/>
      <c r="U107" s="211"/>
      <c r="V107" s="211"/>
      <c r="W107" s="211"/>
      <c r="X107" s="211"/>
      <c r="Y107" s="211"/>
      <c r="Z107" s="211">
        <f t="shared" si="30"/>
        <v>0</v>
      </c>
      <c r="AA107" s="211"/>
      <c r="AB107" s="211"/>
      <c r="AC107" s="211"/>
      <c r="AD107" s="211"/>
      <c r="AE107" s="211"/>
      <c r="AF107" s="211"/>
      <c r="AG107" s="211"/>
      <c r="AH107" s="211">
        <f t="shared" si="27"/>
        <v>0</v>
      </c>
      <c r="AI107" s="240"/>
      <c r="AJ107" s="241">
        <f t="shared" si="28"/>
        <v>0</v>
      </c>
      <c r="AK107" s="166"/>
    </row>
    <row r="108" spans="1:37" ht="15" x14ac:dyDescent="0.25">
      <c r="A108" s="551"/>
      <c r="B108" s="223"/>
      <c r="C108" s="311" t="s">
        <v>96</v>
      </c>
      <c r="D108" s="245">
        <f t="shared" ref="D108:Q108" si="48">SUM(D107:D107)</f>
        <v>0</v>
      </c>
      <c r="E108" s="245">
        <f t="shared" si="48"/>
        <v>0</v>
      </c>
      <c r="F108" s="245">
        <f t="shared" si="48"/>
        <v>0</v>
      </c>
      <c r="G108" s="245">
        <f t="shared" si="48"/>
        <v>0</v>
      </c>
      <c r="H108" s="245">
        <f t="shared" si="48"/>
        <v>0</v>
      </c>
      <c r="I108" s="245"/>
      <c r="J108" s="245">
        <f t="shared" si="48"/>
        <v>0</v>
      </c>
      <c r="K108" s="245">
        <f t="shared" si="48"/>
        <v>0</v>
      </c>
      <c r="L108" s="245">
        <f t="shared" si="48"/>
        <v>0</v>
      </c>
      <c r="M108" s="245">
        <f t="shared" si="48"/>
        <v>0</v>
      </c>
      <c r="N108" s="245">
        <f t="shared" si="48"/>
        <v>0</v>
      </c>
      <c r="O108" s="245">
        <f t="shared" si="48"/>
        <v>0</v>
      </c>
      <c r="P108" s="245">
        <f t="shared" si="48"/>
        <v>0</v>
      </c>
      <c r="Q108" s="245">
        <f t="shared" si="48"/>
        <v>0</v>
      </c>
      <c r="R108" s="245">
        <f t="shared" si="29"/>
        <v>0</v>
      </c>
      <c r="S108" s="245">
        <f t="shared" ref="S108:Y108" si="49">SUM(S107:S107)</f>
        <v>0</v>
      </c>
      <c r="T108" s="245">
        <f t="shared" si="49"/>
        <v>0</v>
      </c>
      <c r="U108" s="245">
        <f t="shared" si="49"/>
        <v>0</v>
      </c>
      <c r="V108" s="245">
        <f t="shared" si="49"/>
        <v>0</v>
      </c>
      <c r="W108" s="245">
        <f t="shared" si="49"/>
        <v>0</v>
      </c>
      <c r="X108" s="245">
        <f t="shared" si="49"/>
        <v>0</v>
      </c>
      <c r="Y108" s="245">
        <f t="shared" si="49"/>
        <v>0</v>
      </c>
      <c r="Z108" s="245">
        <f t="shared" si="30"/>
        <v>0</v>
      </c>
      <c r="AA108" s="245">
        <f t="shared" ref="AA108:AG108" si="50">SUM(AA107:AA107)</f>
        <v>0</v>
      </c>
      <c r="AB108" s="245">
        <f t="shared" si="50"/>
        <v>0</v>
      </c>
      <c r="AC108" s="245">
        <f t="shared" si="50"/>
        <v>0</v>
      </c>
      <c r="AD108" s="245">
        <f t="shared" si="50"/>
        <v>0</v>
      </c>
      <c r="AE108" s="245">
        <f t="shared" si="50"/>
        <v>0</v>
      </c>
      <c r="AF108" s="245">
        <f t="shared" si="50"/>
        <v>0</v>
      </c>
      <c r="AG108" s="245">
        <f t="shared" si="50"/>
        <v>0</v>
      </c>
      <c r="AH108" s="245">
        <f t="shared" si="27"/>
        <v>0</v>
      </c>
      <c r="AI108" s="245">
        <f>SUM(AI107:AI107)</f>
        <v>0</v>
      </c>
      <c r="AJ108" s="290">
        <f t="shared" si="28"/>
        <v>0</v>
      </c>
    </row>
    <row r="109" spans="1:37" ht="15" x14ac:dyDescent="0.25">
      <c r="A109" s="551"/>
      <c r="B109" s="223" t="s">
        <v>128</v>
      </c>
      <c r="C109" s="312" t="s">
        <v>15</v>
      </c>
      <c r="D109" s="209"/>
      <c r="E109" s="210"/>
      <c r="F109" s="209"/>
      <c r="G109" s="209"/>
      <c r="H109" s="209"/>
      <c r="I109" s="209"/>
      <c r="J109" s="209"/>
      <c r="K109" s="211">
        <f>SUM(D109:J109)</f>
        <v>0</v>
      </c>
      <c r="L109" s="211"/>
      <c r="M109" s="211"/>
      <c r="N109" s="211"/>
      <c r="O109" s="211"/>
      <c r="P109" s="211"/>
      <c r="Q109" s="211"/>
      <c r="R109" s="211">
        <f t="shared" si="29"/>
        <v>0</v>
      </c>
      <c r="S109" s="211"/>
      <c r="T109" s="211"/>
      <c r="U109" s="211"/>
      <c r="V109" s="211"/>
      <c r="W109" s="211"/>
      <c r="X109" s="211"/>
      <c r="Y109" s="211"/>
      <c r="Z109" s="211">
        <f t="shared" si="30"/>
        <v>0</v>
      </c>
      <c r="AA109" s="211"/>
      <c r="AB109" s="211"/>
      <c r="AC109" s="211"/>
      <c r="AD109" s="211"/>
      <c r="AE109" s="211"/>
      <c r="AF109" s="211"/>
      <c r="AG109" s="211"/>
      <c r="AH109" s="211">
        <f t="shared" si="27"/>
        <v>0</v>
      </c>
      <c r="AI109" s="240">
        <v>0</v>
      </c>
      <c r="AJ109" s="241">
        <f t="shared" si="28"/>
        <v>0</v>
      </c>
    </row>
    <row r="110" spans="1:37" ht="15" x14ac:dyDescent="0.25">
      <c r="A110" s="551"/>
      <c r="B110" s="223" t="s">
        <v>128</v>
      </c>
      <c r="C110" s="312" t="s">
        <v>16</v>
      </c>
      <c r="D110" s="209"/>
      <c r="E110" s="210"/>
      <c r="F110" s="209"/>
      <c r="G110" s="209"/>
      <c r="H110" s="209"/>
      <c r="I110" s="209"/>
      <c r="J110" s="209"/>
      <c r="K110" s="211">
        <f>SUM(D110:J110)</f>
        <v>0</v>
      </c>
      <c r="L110" s="211"/>
      <c r="M110" s="211"/>
      <c r="N110" s="211"/>
      <c r="O110" s="211"/>
      <c r="P110" s="211"/>
      <c r="Q110" s="211"/>
      <c r="R110" s="211">
        <f t="shared" si="29"/>
        <v>0</v>
      </c>
      <c r="S110" s="211"/>
      <c r="T110" s="211"/>
      <c r="U110" s="211"/>
      <c r="V110" s="211"/>
      <c r="W110" s="211"/>
      <c r="X110" s="211"/>
      <c r="Y110" s="211"/>
      <c r="Z110" s="211">
        <f t="shared" si="30"/>
        <v>0</v>
      </c>
      <c r="AA110" s="211"/>
      <c r="AB110" s="211"/>
      <c r="AC110" s="211"/>
      <c r="AD110" s="211"/>
      <c r="AE110" s="211"/>
      <c r="AF110" s="211"/>
      <c r="AG110" s="211"/>
      <c r="AH110" s="211">
        <f t="shared" si="27"/>
        <v>0</v>
      </c>
      <c r="AI110" s="240">
        <v>0</v>
      </c>
      <c r="AJ110" s="241">
        <f t="shared" si="28"/>
        <v>0</v>
      </c>
    </row>
    <row r="111" spans="1:37" ht="15.75" thickBot="1" x14ac:dyDescent="0.3">
      <c r="A111" s="552"/>
      <c r="B111" s="266" t="s">
        <v>198</v>
      </c>
      <c r="C111" s="313" t="s">
        <v>98</v>
      </c>
      <c r="D111" s="299">
        <f>SUM(D109:D110)</f>
        <v>0</v>
      </c>
      <c r="E111" s="299">
        <f t="shared" ref="E111:AI111" si="51">SUM(E109:E110)</f>
        <v>0</v>
      </c>
      <c r="F111" s="299">
        <f t="shared" si="51"/>
        <v>0</v>
      </c>
      <c r="G111" s="299">
        <f t="shared" si="51"/>
        <v>0</v>
      </c>
      <c r="H111" s="299">
        <f t="shared" si="51"/>
        <v>0</v>
      </c>
      <c r="I111" s="299"/>
      <c r="J111" s="299">
        <f t="shared" si="51"/>
        <v>0</v>
      </c>
      <c r="K111" s="299">
        <f t="shared" si="51"/>
        <v>0</v>
      </c>
      <c r="L111" s="299">
        <f t="shared" si="51"/>
        <v>0</v>
      </c>
      <c r="M111" s="299">
        <f t="shared" si="51"/>
        <v>0</v>
      </c>
      <c r="N111" s="299">
        <f t="shared" si="51"/>
        <v>0</v>
      </c>
      <c r="O111" s="299">
        <f t="shared" si="51"/>
        <v>0</v>
      </c>
      <c r="P111" s="299">
        <f t="shared" ref="P111" si="52">SUM(P109:P110)</f>
        <v>0</v>
      </c>
      <c r="Q111" s="299">
        <f t="shared" si="51"/>
        <v>0</v>
      </c>
      <c r="R111" s="299">
        <f t="shared" si="29"/>
        <v>0</v>
      </c>
      <c r="S111" s="299">
        <f>SUM(S109:S110)</f>
        <v>0</v>
      </c>
      <c r="T111" s="299">
        <f t="shared" ref="T111:Y111" si="53">SUM(T109:T110)</f>
        <v>0</v>
      </c>
      <c r="U111" s="299">
        <f t="shared" si="53"/>
        <v>0</v>
      </c>
      <c r="V111" s="299">
        <f t="shared" ref="V111" si="54">SUM(V109:V110)</f>
        <v>0</v>
      </c>
      <c r="W111" s="299">
        <f t="shared" si="53"/>
        <v>0</v>
      </c>
      <c r="X111" s="299">
        <f t="shared" si="53"/>
        <v>0</v>
      </c>
      <c r="Y111" s="299">
        <f t="shared" si="53"/>
        <v>0</v>
      </c>
      <c r="Z111" s="299">
        <f t="shared" si="30"/>
        <v>0</v>
      </c>
      <c r="AA111" s="299">
        <f>SUM(AA109:AA110)</f>
        <v>0</v>
      </c>
      <c r="AB111" s="299">
        <f t="shared" ref="AB111:AG111" si="55">SUM(AB109:AB110)</f>
        <v>0</v>
      </c>
      <c r="AC111" s="299">
        <f t="shared" si="55"/>
        <v>0</v>
      </c>
      <c r="AD111" s="299">
        <f t="shared" si="55"/>
        <v>0</v>
      </c>
      <c r="AE111" s="299">
        <f t="shared" si="55"/>
        <v>0</v>
      </c>
      <c r="AF111" s="299">
        <f t="shared" si="55"/>
        <v>0</v>
      </c>
      <c r="AG111" s="299">
        <f t="shared" si="55"/>
        <v>0</v>
      </c>
      <c r="AH111" s="299">
        <f t="shared" si="27"/>
        <v>0</v>
      </c>
      <c r="AI111" s="299">
        <f t="shared" si="51"/>
        <v>0</v>
      </c>
      <c r="AJ111" s="314">
        <f t="shared" si="28"/>
        <v>0</v>
      </c>
    </row>
    <row r="112" spans="1:37" ht="15.75" thickTop="1" x14ac:dyDescent="0.2">
      <c r="A112" s="538" t="s">
        <v>86</v>
      </c>
      <c r="B112" s="539"/>
      <c r="C112" s="540"/>
      <c r="D112" s="315">
        <f t="shared" ref="D112:Q112" si="56">SUM(D111+D108+D96+D95+D94+D91+D86+D85+D75+D74+D71+D70+D67+D62+D57+D56+D55+D54+D53+D52+D51+D50+D49+D48+D47+D44+D106)</f>
        <v>555453705</v>
      </c>
      <c r="E112" s="315">
        <f t="shared" si="56"/>
        <v>0</v>
      </c>
      <c r="F112" s="315">
        <f t="shared" si="56"/>
        <v>-417616</v>
      </c>
      <c r="G112" s="315">
        <f t="shared" si="56"/>
        <v>109007</v>
      </c>
      <c r="H112" s="315">
        <f t="shared" si="56"/>
        <v>246</v>
      </c>
      <c r="I112" s="315"/>
      <c r="J112" s="315">
        <f t="shared" si="56"/>
        <v>1977045</v>
      </c>
      <c r="K112" s="315">
        <f t="shared" si="56"/>
        <v>554654387</v>
      </c>
      <c r="L112" s="315">
        <f t="shared" si="56"/>
        <v>0</v>
      </c>
      <c r="M112" s="315">
        <f t="shared" si="56"/>
        <v>0</v>
      </c>
      <c r="N112" s="315">
        <f t="shared" si="56"/>
        <v>0</v>
      </c>
      <c r="O112" s="315">
        <f t="shared" si="56"/>
        <v>0</v>
      </c>
      <c r="P112" s="315">
        <f t="shared" si="56"/>
        <v>0</v>
      </c>
      <c r="Q112" s="315">
        <f t="shared" si="56"/>
        <v>0</v>
      </c>
      <c r="R112" s="315">
        <f>SUM(K112:Q112)</f>
        <v>554654387</v>
      </c>
      <c r="S112" s="315">
        <f t="shared" ref="S112:Y112" si="57">SUM(S111+S108+S96+S95+S94+S91+S86+S85+S75+S74+S71+S70+S67+S62+S57+S56+S55+S54+S53+S52+S51+S50+S49+S48+S47+S44+S106)</f>
        <v>0</v>
      </c>
      <c r="T112" s="315">
        <f t="shared" si="57"/>
        <v>0</v>
      </c>
      <c r="U112" s="315">
        <f t="shared" si="57"/>
        <v>0</v>
      </c>
      <c r="V112" s="315">
        <f t="shared" si="57"/>
        <v>0</v>
      </c>
      <c r="W112" s="315">
        <f t="shared" si="57"/>
        <v>0</v>
      </c>
      <c r="X112" s="315">
        <f t="shared" si="57"/>
        <v>0</v>
      </c>
      <c r="Y112" s="315">
        <f t="shared" si="57"/>
        <v>0</v>
      </c>
      <c r="Z112" s="315">
        <f t="shared" si="30"/>
        <v>554654387</v>
      </c>
      <c r="AA112" s="315">
        <f t="shared" ref="AA112:AG112" si="58">SUM(AA111+AA108+AA96+AA95+AA94+AA91+AA86+AA85+AA75+AA74+AA71+AA70+AA67+AA62+AA57+AA56+AA55+AA54+AA53+AA52+AA51+AA50+AA49+AA48+AA47+AA44+AA106)</f>
        <v>0</v>
      </c>
      <c r="AB112" s="315">
        <f t="shared" si="58"/>
        <v>0</v>
      </c>
      <c r="AC112" s="315">
        <f t="shared" si="58"/>
        <v>0</v>
      </c>
      <c r="AD112" s="315">
        <f t="shared" si="58"/>
        <v>0</v>
      </c>
      <c r="AE112" s="315">
        <f t="shared" si="58"/>
        <v>0</v>
      </c>
      <c r="AF112" s="315">
        <f t="shared" si="58"/>
        <v>0</v>
      </c>
      <c r="AG112" s="315">
        <f t="shared" si="58"/>
        <v>0</v>
      </c>
      <c r="AH112" s="315">
        <f t="shared" si="27"/>
        <v>554654387</v>
      </c>
      <c r="AI112" s="315">
        <f>SUM(AI111+AI108+AI96+AI95+AI94+AI91+AI86+AI85+AI75+AI74+AI71+AI70+AI67+AI62+AI57+AI56+AI55+AI54+AI53+AI52+AI51+AI50+AI49+AI48+AI47+AI44+AI106)</f>
        <v>143031541</v>
      </c>
      <c r="AJ112" s="315">
        <f t="shared" si="28"/>
        <v>411622846</v>
      </c>
    </row>
    <row r="113" spans="1:36" ht="13.5" customHeight="1" x14ac:dyDescent="0.2">
      <c r="E113" s="2"/>
    </row>
    <row r="114" spans="1:36" x14ac:dyDescent="0.2">
      <c r="E114" s="2"/>
    </row>
    <row r="115" spans="1:36" x14ac:dyDescent="0.2">
      <c r="E115" s="2"/>
    </row>
    <row r="116" spans="1:36" ht="15" x14ac:dyDescent="0.25">
      <c r="A116" s="316" t="s">
        <v>140</v>
      </c>
      <c r="E116" s="2"/>
    </row>
    <row r="117" spans="1:36" x14ac:dyDescent="0.2">
      <c r="F117" s="73"/>
      <c r="AJ117" s="55"/>
    </row>
    <row r="118" spans="1:36" s="85" customFormat="1" ht="78.75" customHeight="1" x14ac:dyDescent="0.2">
      <c r="A118" s="541" t="s">
        <v>101</v>
      </c>
      <c r="B118" s="542"/>
      <c r="C118" s="191" t="s">
        <v>44</v>
      </c>
      <c r="D118" s="192" t="s">
        <v>21</v>
      </c>
      <c r="E118" s="193" t="s">
        <v>43</v>
      </c>
      <c r="F118" s="192" t="s">
        <v>223</v>
      </c>
      <c r="G118" s="192" t="s">
        <v>212</v>
      </c>
      <c r="H118" s="192" t="s">
        <v>239</v>
      </c>
      <c r="I118" s="192" t="s">
        <v>231</v>
      </c>
      <c r="J118" s="192" t="s">
        <v>224</v>
      </c>
      <c r="K118" s="192" t="s">
        <v>238</v>
      </c>
      <c r="L118" s="192" t="s">
        <v>43</v>
      </c>
      <c r="M118" s="192" t="s">
        <v>201</v>
      </c>
      <c r="N118" s="192" t="s">
        <v>202</v>
      </c>
      <c r="O118" s="192" t="s">
        <v>200</v>
      </c>
      <c r="P118" s="192" t="s">
        <v>204</v>
      </c>
      <c r="Q118" s="192" t="s">
        <v>203</v>
      </c>
      <c r="R118" s="192" t="s">
        <v>142</v>
      </c>
      <c r="S118" s="192" t="s">
        <v>43</v>
      </c>
      <c r="T118" s="192" t="s">
        <v>200</v>
      </c>
      <c r="U118" s="192" t="s">
        <v>211</v>
      </c>
      <c r="V118" s="192" t="s">
        <v>210</v>
      </c>
      <c r="W118" s="192" t="s">
        <v>206</v>
      </c>
      <c r="X118" s="192" t="s">
        <v>205</v>
      </c>
      <c r="Y118" s="192" t="s">
        <v>209</v>
      </c>
      <c r="Z118" s="192" t="s">
        <v>208</v>
      </c>
      <c r="AA118" s="192" t="s">
        <v>43</v>
      </c>
      <c r="AB118" s="192" t="s">
        <v>212</v>
      </c>
      <c r="AC118" s="192" t="s">
        <v>216</v>
      </c>
      <c r="AD118" s="192" t="s">
        <v>206</v>
      </c>
      <c r="AE118" s="192" t="s">
        <v>213</v>
      </c>
      <c r="AF118" s="192" t="s">
        <v>214</v>
      </c>
      <c r="AG118" s="192" t="s">
        <v>215</v>
      </c>
      <c r="AH118" s="192" t="s">
        <v>181</v>
      </c>
      <c r="AI118" s="106" t="s">
        <v>222</v>
      </c>
    </row>
    <row r="119" spans="1:36" ht="15" x14ac:dyDescent="0.25">
      <c r="A119" s="543"/>
      <c r="B119" s="544"/>
      <c r="C119" s="317" t="s">
        <v>25</v>
      </c>
      <c r="D119" s="211">
        <f t="shared" ref="D119:AI119" si="59">D33+D32+D30+D20+D15+D13+D11+D14+D9+D26+D23</f>
        <v>535632207</v>
      </c>
      <c r="E119" s="211">
        <f t="shared" si="59"/>
        <v>0</v>
      </c>
      <c r="F119" s="211">
        <f t="shared" si="59"/>
        <v>-417616</v>
      </c>
      <c r="G119" s="211">
        <f t="shared" si="59"/>
        <v>0</v>
      </c>
      <c r="H119" s="211">
        <f t="shared" si="59"/>
        <v>246</v>
      </c>
      <c r="I119" s="211"/>
      <c r="J119" s="211">
        <f t="shared" si="59"/>
        <v>80269</v>
      </c>
      <c r="K119" s="211">
        <f t="shared" si="59"/>
        <v>532827106</v>
      </c>
      <c r="L119" s="211">
        <f t="shared" si="59"/>
        <v>0</v>
      </c>
      <c r="M119" s="211">
        <f t="shared" si="59"/>
        <v>0</v>
      </c>
      <c r="N119" s="211">
        <f t="shared" si="59"/>
        <v>0</v>
      </c>
      <c r="O119" s="211">
        <f t="shared" si="59"/>
        <v>0</v>
      </c>
      <c r="P119" s="211">
        <f t="shared" si="59"/>
        <v>0</v>
      </c>
      <c r="Q119" s="211">
        <f t="shared" si="59"/>
        <v>0</v>
      </c>
      <c r="R119" s="211">
        <f t="shared" si="59"/>
        <v>532827106</v>
      </c>
      <c r="S119" s="211">
        <f t="shared" si="59"/>
        <v>0</v>
      </c>
      <c r="T119" s="211">
        <f t="shared" si="59"/>
        <v>0</v>
      </c>
      <c r="U119" s="211">
        <f t="shared" si="59"/>
        <v>0</v>
      </c>
      <c r="V119" s="211">
        <f t="shared" si="59"/>
        <v>0</v>
      </c>
      <c r="W119" s="211">
        <f t="shared" si="59"/>
        <v>0</v>
      </c>
      <c r="X119" s="211">
        <f t="shared" si="59"/>
        <v>0</v>
      </c>
      <c r="Y119" s="211">
        <f t="shared" si="59"/>
        <v>0</v>
      </c>
      <c r="Z119" s="211">
        <f t="shared" si="59"/>
        <v>532827106</v>
      </c>
      <c r="AA119" s="211">
        <f t="shared" si="59"/>
        <v>0</v>
      </c>
      <c r="AB119" s="211">
        <f t="shared" si="59"/>
        <v>0</v>
      </c>
      <c r="AC119" s="211">
        <f t="shared" si="59"/>
        <v>0</v>
      </c>
      <c r="AD119" s="211">
        <f t="shared" si="59"/>
        <v>0</v>
      </c>
      <c r="AE119" s="211">
        <f t="shared" si="59"/>
        <v>0</v>
      </c>
      <c r="AF119" s="211">
        <f t="shared" si="59"/>
        <v>0</v>
      </c>
      <c r="AG119" s="211">
        <f t="shared" si="59"/>
        <v>0</v>
      </c>
      <c r="AH119" s="211">
        <f t="shared" si="59"/>
        <v>532827106</v>
      </c>
      <c r="AI119" s="211">
        <f t="shared" si="59"/>
        <v>142639526</v>
      </c>
    </row>
    <row r="120" spans="1:36" ht="15" x14ac:dyDescent="0.25">
      <c r="A120" s="543"/>
      <c r="B120" s="544"/>
      <c r="C120" s="317" t="s">
        <v>37</v>
      </c>
      <c r="D120" s="211">
        <f t="shared" ref="D120:R120" si="60">D21+D16+D12+D27</f>
        <v>1459880</v>
      </c>
      <c r="E120" s="211">
        <f t="shared" si="60"/>
        <v>0</v>
      </c>
      <c r="F120" s="211">
        <f t="shared" si="60"/>
        <v>0</v>
      </c>
      <c r="G120" s="211">
        <f t="shared" si="60"/>
        <v>0</v>
      </c>
      <c r="H120" s="211">
        <f t="shared" si="60"/>
        <v>0</v>
      </c>
      <c r="I120" s="211"/>
      <c r="J120" s="211">
        <f t="shared" si="60"/>
        <v>1896776</v>
      </c>
      <c r="K120" s="211">
        <f t="shared" si="60"/>
        <v>3356656</v>
      </c>
      <c r="L120" s="211">
        <f t="shared" si="60"/>
        <v>0</v>
      </c>
      <c r="M120" s="211">
        <f t="shared" si="60"/>
        <v>0</v>
      </c>
      <c r="N120" s="211">
        <f t="shared" si="60"/>
        <v>0</v>
      </c>
      <c r="O120" s="211">
        <f t="shared" si="60"/>
        <v>0</v>
      </c>
      <c r="P120" s="211">
        <f t="shared" si="60"/>
        <v>0</v>
      </c>
      <c r="Q120" s="211">
        <f t="shared" si="60"/>
        <v>0</v>
      </c>
      <c r="R120" s="211">
        <f t="shared" si="60"/>
        <v>3356656</v>
      </c>
      <c r="S120" s="211">
        <f t="shared" ref="S120:AI120" si="61">S21+S16+S12+S27+S31</f>
        <v>0</v>
      </c>
      <c r="T120" s="211">
        <f t="shared" si="61"/>
        <v>0</v>
      </c>
      <c r="U120" s="211">
        <f t="shared" si="61"/>
        <v>0</v>
      </c>
      <c r="V120" s="211">
        <f t="shared" si="61"/>
        <v>0</v>
      </c>
      <c r="W120" s="211">
        <f t="shared" si="61"/>
        <v>0</v>
      </c>
      <c r="X120" s="211">
        <f t="shared" si="61"/>
        <v>0</v>
      </c>
      <c r="Y120" s="211">
        <f t="shared" si="61"/>
        <v>0</v>
      </c>
      <c r="Z120" s="211">
        <f t="shared" si="61"/>
        <v>3356656</v>
      </c>
      <c r="AA120" s="211">
        <f t="shared" si="61"/>
        <v>0</v>
      </c>
      <c r="AB120" s="211">
        <f t="shared" si="61"/>
        <v>0</v>
      </c>
      <c r="AC120" s="211">
        <f t="shared" si="61"/>
        <v>0</v>
      </c>
      <c r="AD120" s="211">
        <f t="shared" si="61"/>
        <v>0</v>
      </c>
      <c r="AE120" s="211">
        <f t="shared" si="61"/>
        <v>0</v>
      </c>
      <c r="AF120" s="211">
        <f t="shared" si="61"/>
        <v>0</v>
      </c>
      <c r="AG120" s="211">
        <f t="shared" si="61"/>
        <v>0</v>
      </c>
      <c r="AH120" s="211">
        <f t="shared" si="61"/>
        <v>3356656</v>
      </c>
      <c r="AI120" s="211">
        <f t="shared" si="61"/>
        <v>1426501</v>
      </c>
    </row>
    <row r="121" spans="1:36" ht="15" x14ac:dyDescent="0.25">
      <c r="A121" s="543"/>
      <c r="B121" s="544"/>
      <c r="C121" s="317" t="s">
        <v>27</v>
      </c>
      <c r="D121" s="211">
        <v>0</v>
      </c>
      <c r="E121" s="211">
        <v>0</v>
      </c>
      <c r="F121" s="211">
        <v>0</v>
      </c>
      <c r="G121" s="211">
        <v>0</v>
      </c>
      <c r="H121" s="211">
        <v>0</v>
      </c>
      <c r="I121" s="211"/>
      <c r="J121" s="211">
        <v>0</v>
      </c>
      <c r="K121" s="211">
        <v>0</v>
      </c>
      <c r="L121" s="211">
        <v>0</v>
      </c>
      <c r="M121" s="211">
        <v>0</v>
      </c>
      <c r="N121" s="211">
        <v>0</v>
      </c>
      <c r="O121" s="211">
        <v>0</v>
      </c>
      <c r="P121" s="211">
        <v>1</v>
      </c>
      <c r="Q121" s="211">
        <v>-2</v>
      </c>
      <c r="R121" s="211">
        <v>0</v>
      </c>
      <c r="S121" s="211">
        <v>0</v>
      </c>
      <c r="T121" s="211">
        <v>0</v>
      </c>
      <c r="U121" s="211">
        <v>0</v>
      </c>
      <c r="V121" s="211">
        <v>0</v>
      </c>
      <c r="W121" s="211">
        <v>0</v>
      </c>
      <c r="X121" s="211">
        <v>0</v>
      </c>
      <c r="Y121" s="211">
        <v>0</v>
      </c>
      <c r="Z121" s="211">
        <v>0</v>
      </c>
      <c r="AA121" s="211">
        <v>0</v>
      </c>
      <c r="AB121" s="211">
        <v>0</v>
      </c>
      <c r="AC121" s="211">
        <v>-1</v>
      </c>
      <c r="AD121" s="211">
        <v>0</v>
      </c>
      <c r="AE121" s="211">
        <v>0</v>
      </c>
      <c r="AF121" s="211">
        <v>0</v>
      </c>
      <c r="AG121" s="211">
        <v>0</v>
      </c>
      <c r="AH121" s="211">
        <v>0</v>
      </c>
      <c r="AI121" s="211">
        <v>0</v>
      </c>
    </row>
    <row r="122" spans="1:36" ht="15" x14ac:dyDescent="0.25">
      <c r="A122" s="543"/>
      <c r="B122" s="544"/>
      <c r="C122" s="317" t="s">
        <v>139</v>
      </c>
      <c r="D122" s="211">
        <f t="shared" ref="D122:AI122" si="62">D7</f>
        <v>0</v>
      </c>
      <c r="E122" s="211">
        <f t="shared" si="62"/>
        <v>0</v>
      </c>
      <c r="F122" s="211">
        <f t="shared" si="62"/>
        <v>0</v>
      </c>
      <c r="G122" s="211">
        <f t="shared" si="62"/>
        <v>0</v>
      </c>
      <c r="H122" s="211">
        <f t="shared" si="62"/>
        <v>0</v>
      </c>
      <c r="I122" s="211"/>
      <c r="J122" s="211">
        <f t="shared" si="62"/>
        <v>0</v>
      </c>
      <c r="K122" s="211">
        <f t="shared" si="62"/>
        <v>0</v>
      </c>
      <c r="L122" s="211">
        <f t="shared" si="62"/>
        <v>0</v>
      </c>
      <c r="M122" s="211">
        <f t="shared" si="62"/>
        <v>0</v>
      </c>
      <c r="N122" s="211">
        <f t="shared" si="62"/>
        <v>0</v>
      </c>
      <c r="O122" s="211">
        <f t="shared" si="62"/>
        <v>0</v>
      </c>
      <c r="P122" s="211">
        <f t="shared" si="62"/>
        <v>0</v>
      </c>
      <c r="Q122" s="211">
        <f t="shared" si="62"/>
        <v>0</v>
      </c>
      <c r="R122" s="211">
        <f t="shared" si="62"/>
        <v>0</v>
      </c>
      <c r="S122" s="211">
        <f t="shared" si="62"/>
        <v>0</v>
      </c>
      <c r="T122" s="211">
        <f t="shared" si="62"/>
        <v>0</v>
      </c>
      <c r="U122" s="211">
        <f t="shared" si="62"/>
        <v>0</v>
      </c>
      <c r="V122" s="211">
        <f t="shared" si="62"/>
        <v>0</v>
      </c>
      <c r="W122" s="211">
        <f t="shared" si="62"/>
        <v>0</v>
      </c>
      <c r="X122" s="211">
        <f t="shared" si="62"/>
        <v>0</v>
      </c>
      <c r="Y122" s="211">
        <f t="shared" si="62"/>
        <v>0</v>
      </c>
      <c r="Z122" s="211">
        <f t="shared" si="62"/>
        <v>0</v>
      </c>
      <c r="AA122" s="211">
        <f t="shared" si="62"/>
        <v>0</v>
      </c>
      <c r="AB122" s="211">
        <f t="shared" si="62"/>
        <v>0</v>
      </c>
      <c r="AC122" s="211">
        <f t="shared" si="62"/>
        <v>0</v>
      </c>
      <c r="AD122" s="211">
        <f t="shared" si="62"/>
        <v>0</v>
      </c>
      <c r="AE122" s="211">
        <f t="shared" si="62"/>
        <v>0</v>
      </c>
      <c r="AF122" s="211">
        <f t="shared" si="62"/>
        <v>0</v>
      </c>
      <c r="AG122" s="211">
        <f t="shared" si="62"/>
        <v>0</v>
      </c>
      <c r="AH122" s="211">
        <f t="shared" si="62"/>
        <v>0</v>
      </c>
      <c r="AI122" s="211">
        <f t="shared" si="62"/>
        <v>0</v>
      </c>
    </row>
    <row r="123" spans="1:36" ht="15" x14ac:dyDescent="0.25">
      <c r="A123" s="543"/>
      <c r="B123" s="544"/>
      <c r="C123" s="317" t="s">
        <v>40</v>
      </c>
      <c r="D123" s="211">
        <f t="shared" ref="D123:AI123" si="63">D25+D18+D8</f>
        <v>2000</v>
      </c>
      <c r="E123" s="211">
        <f t="shared" si="63"/>
        <v>-246</v>
      </c>
      <c r="F123" s="211">
        <f t="shared" si="63"/>
        <v>0</v>
      </c>
      <c r="G123" s="211">
        <f t="shared" si="63"/>
        <v>0</v>
      </c>
      <c r="H123" s="211">
        <f t="shared" si="63"/>
        <v>0</v>
      </c>
      <c r="I123" s="211"/>
      <c r="J123" s="211">
        <f t="shared" si="63"/>
        <v>0</v>
      </c>
      <c r="K123" s="211">
        <f t="shared" si="63"/>
        <v>1754</v>
      </c>
      <c r="L123" s="211">
        <f t="shared" si="63"/>
        <v>0</v>
      </c>
      <c r="M123" s="211">
        <f t="shared" si="63"/>
        <v>0</v>
      </c>
      <c r="N123" s="211">
        <f t="shared" si="63"/>
        <v>0</v>
      </c>
      <c r="O123" s="211">
        <f t="shared" si="63"/>
        <v>0</v>
      </c>
      <c r="P123" s="211">
        <f t="shared" si="63"/>
        <v>0</v>
      </c>
      <c r="Q123" s="211">
        <f t="shared" si="63"/>
        <v>0</v>
      </c>
      <c r="R123" s="211">
        <f t="shared" si="63"/>
        <v>1754</v>
      </c>
      <c r="S123" s="211">
        <f t="shared" si="63"/>
        <v>0</v>
      </c>
      <c r="T123" s="211">
        <f t="shared" si="63"/>
        <v>0</v>
      </c>
      <c r="U123" s="211">
        <f t="shared" si="63"/>
        <v>0</v>
      </c>
      <c r="V123" s="211">
        <f t="shared" si="63"/>
        <v>0</v>
      </c>
      <c r="W123" s="211">
        <f t="shared" si="63"/>
        <v>0</v>
      </c>
      <c r="X123" s="211">
        <f t="shared" si="63"/>
        <v>0</v>
      </c>
      <c r="Y123" s="211">
        <f t="shared" si="63"/>
        <v>0</v>
      </c>
      <c r="Z123" s="211">
        <f t="shared" si="63"/>
        <v>1754</v>
      </c>
      <c r="AA123" s="211">
        <f t="shared" si="63"/>
        <v>0</v>
      </c>
      <c r="AB123" s="211">
        <f t="shared" si="63"/>
        <v>0</v>
      </c>
      <c r="AC123" s="211">
        <f t="shared" si="63"/>
        <v>0</v>
      </c>
      <c r="AD123" s="211">
        <f t="shared" si="63"/>
        <v>0</v>
      </c>
      <c r="AE123" s="211">
        <f t="shared" si="63"/>
        <v>0</v>
      </c>
      <c r="AF123" s="211">
        <f t="shared" si="63"/>
        <v>0</v>
      </c>
      <c r="AG123" s="211">
        <f t="shared" si="63"/>
        <v>0</v>
      </c>
      <c r="AH123" s="211">
        <f t="shared" si="63"/>
        <v>1754</v>
      </c>
      <c r="AI123" s="211">
        <f t="shared" si="63"/>
        <v>420</v>
      </c>
    </row>
    <row r="124" spans="1:36" ht="15" x14ac:dyDescent="0.25">
      <c r="A124" s="543"/>
      <c r="B124" s="544"/>
      <c r="C124" s="317" t="s">
        <v>41</v>
      </c>
      <c r="D124" s="211">
        <f t="shared" ref="D124:AI124" si="64">D19+D24+D6+D29</f>
        <v>0</v>
      </c>
      <c r="E124" s="211">
        <f t="shared" si="64"/>
        <v>246</v>
      </c>
      <c r="F124" s="211">
        <f t="shared" si="64"/>
        <v>0</v>
      </c>
      <c r="G124" s="211">
        <f t="shared" si="64"/>
        <v>109007</v>
      </c>
      <c r="H124" s="211">
        <f t="shared" si="64"/>
        <v>0</v>
      </c>
      <c r="I124" s="211"/>
      <c r="J124" s="211">
        <f t="shared" si="64"/>
        <v>0</v>
      </c>
      <c r="K124" s="211">
        <f t="shared" si="64"/>
        <v>109253</v>
      </c>
      <c r="L124" s="211">
        <f t="shared" si="64"/>
        <v>0</v>
      </c>
      <c r="M124" s="211">
        <f t="shared" si="64"/>
        <v>0</v>
      </c>
      <c r="N124" s="211">
        <f t="shared" si="64"/>
        <v>0</v>
      </c>
      <c r="O124" s="211">
        <f t="shared" si="64"/>
        <v>0</v>
      </c>
      <c r="P124" s="211">
        <f t="shared" si="64"/>
        <v>0</v>
      </c>
      <c r="Q124" s="211">
        <f t="shared" si="64"/>
        <v>0</v>
      </c>
      <c r="R124" s="211">
        <f t="shared" si="64"/>
        <v>109253</v>
      </c>
      <c r="S124" s="211">
        <f t="shared" si="64"/>
        <v>0</v>
      </c>
      <c r="T124" s="211">
        <f t="shared" si="64"/>
        <v>0</v>
      </c>
      <c r="U124" s="211">
        <f t="shared" si="64"/>
        <v>0</v>
      </c>
      <c r="V124" s="211">
        <f t="shared" si="64"/>
        <v>0</v>
      </c>
      <c r="W124" s="211">
        <f t="shared" si="64"/>
        <v>0</v>
      </c>
      <c r="X124" s="211">
        <f t="shared" si="64"/>
        <v>0</v>
      </c>
      <c r="Y124" s="211">
        <f t="shared" si="64"/>
        <v>0</v>
      </c>
      <c r="Z124" s="211">
        <f t="shared" si="64"/>
        <v>109253</v>
      </c>
      <c r="AA124" s="211">
        <f t="shared" si="64"/>
        <v>0</v>
      </c>
      <c r="AB124" s="211">
        <f t="shared" si="64"/>
        <v>0</v>
      </c>
      <c r="AC124" s="211">
        <f t="shared" si="64"/>
        <v>0</v>
      </c>
      <c r="AD124" s="211">
        <f t="shared" si="64"/>
        <v>0</v>
      </c>
      <c r="AE124" s="211">
        <f t="shared" si="64"/>
        <v>0</v>
      </c>
      <c r="AF124" s="211">
        <f t="shared" si="64"/>
        <v>0</v>
      </c>
      <c r="AG124" s="211">
        <f t="shared" si="64"/>
        <v>0</v>
      </c>
      <c r="AH124" s="211">
        <f t="shared" si="64"/>
        <v>109253</v>
      </c>
      <c r="AI124" s="211">
        <f t="shared" si="64"/>
        <v>109253</v>
      </c>
    </row>
    <row r="125" spans="1:36" ht="15" x14ac:dyDescent="0.25">
      <c r="A125" s="543"/>
      <c r="B125" s="544"/>
      <c r="C125" s="318" t="s">
        <v>93</v>
      </c>
      <c r="D125" s="319">
        <f t="shared" ref="D125:AI125" si="65">D25+D24+D19+D18+D8+D7+D6+D29</f>
        <v>2000</v>
      </c>
      <c r="E125" s="319">
        <f t="shared" si="65"/>
        <v>0</v>
      </c>
      <c r="F125" s="319">
        <f t="shared" si="65"/>
        <v>0</v>
      </c>
      <c r="G125" s="319">
        <f t="shared" si="65"/>
        <v>109007</v>
      </c>
      <c r="H125" s="319">
        <f t="shared" si="65"/>
        <v>0</v>
      </c>
      <c r="I125" s="319"/>
      <c r="J125" s="319">
        <f t="shared" si="65"/>
        <v>0</v>
      </c>
      <c r="K125" s="319">
        <f t="shared" si="65"/>
        <v>111007</v>
      </c>
      <c r="L125" s="319">
        <f t="shared" si="65"/>
        <v>0</v>
      </c>
      <c r="M125" s="319">
        <f t="shared" si="65"/>
        <v>0</v>
      </c>
      <c r="N125" s="319">
        <f t="shared" si="65"/>
        <v>0</v>
      </c>
      <c r="O125" s="319">
        <f t="shared" si="65"/>
        <v>0</v>
      </c>
      <c r="P125" s="319">
        <f t="shared" si="65"/>
        <v>0</v>
      </c>
      <c r="Q125" s="319">
        <f t="shared" si="65"/>
        <v>0</v>
      </c>
      <c r="R125" s="319">
        <f t="shared" si="65"/>
        <v>111007</v>
      </c>
      <c r="S125" s="319">
        <f t="shared" si="65"/>
        <v>0</v>
      </c>
      <c r="T125" s="319">
        <f t="shared" si="65"/>
        <v>0</v>
      </c>
      <c r="U125" s="319">
        <f t="shared" si="65"/>
        <v>0</v>
      </c>
      <c r="V125" s="319">
        <f t="shared" si="65"/>
        <v>0</v>
      </c>
      <c r="W125" s="319">
        <f t="shared" si="65"/>
        <v>0</v>
      </c>
      <c r="X125" s="319">
        <f t="shared" si="65"/>
        <v>0</v>
      </c>
      <c r="Y125" s="319">
        <f t="shared" si="65"/>
        <v>0</v>
      </c>
      <c r="Z125" s="319">
        <f t="shared" si="65"/>
        <v>111007</v>
      </c>
      <c r="AA125" s="319">
        <f t="shared" si="65"/>
        <v>0</v>
      </c>
      <c r="AB125" s="319">
        <f t="shared" si="65"/>
        <v>0</v>
      </c>
      <c r="AC125" s="319">
        <f t="shared" si="65"/>
        <v>0</v>
      </c>
      <c r="AD125" s="319">
        <f t="shared" si="65"/>
        <v>0</v>
      </c>
      <c r="AE125" s="319">
        <f t="shared" si="65"/>
        <v>0</v>
      </c>
      <c r="AF125" s="319">
        <f t="shared" si="65"/>
        <v>0</v>
      </c>
      <c r="AG125" s="319">
        <f t="shared" si="65"/>
        <v>0</v>
      </c>
      <c r="AH125" s="319">
        <f t="shared" si="65"/>
        <v>111007</v>
      </c>
      <c r="AI125" s="319">
        <f t="shared" si="65"/>
        <v>109673</v>
      </c>
      <c r="AJ125" s="1"/>
    </row>
    <row r="126" spans="1:36" ht="15" x14ac:dyDescent="0.25">
      <c r="A126" s="543"/>
      <c r="B126" s="544"/>
      <c r="C126" s="317" t="s">
        <v>28</v>
      </c>
      <c r="D126" s="320">
        <f t="shared" ref="D126:AI126" si="66">D22+D17+D10+D28</f>
        <v>18359618</v>
      </c>
      <c r="E126" s="320">
        <f t="shared" si="66"/>
        <v>0</v>
      </c>
      <c r="F126" s="320">
        <f t="shared" si="66"/>
        <v>0</v>
      </c>
      <c r="G126" s="320">
        <f t="shared" si="66"/>
        <v>0</v>
      </c>
      <c r="H126" s="320">
        <f t="shared" si="66"/>
        <v>0</v>
      </c>
      <c r="I126" s="320"/>
      <c r="J126" s="320">
        <f t="shared" si="66"/>
        <v>0</v>
      </c>
      <c r="K126" s="320">
        <f t="shared" si="66"/>
        <v>18359618</v>
      </c>
      <c r="L126" s="320">
        <f t="shared" si="66"/>
        <v>0</v>
      </c>
      <c r="M126" s="320">
        <f t="shared" si="66"/>
        <v>0</v>
      </c>
      <c r="N126" s="320">
        <f t="shared" si="66"/>
        <v>0</v>
      </c>
      <c r="O126" s="320">
        <f t="shared" si="66"/>
        <v>0</v>
      </c>
      <c r="P126" s="320">
        <f t="shared" si="66"/>
        <v>0</v>
      </c>
      <c r="Q126" s="320">
        <f t="shared" si="66"/>
        <v>0</v>
      </c>
      <c r="R126" s="320">
        <f t="shared" si="66"/>
        <v>18359618</v>
      </c>
      <c r="S126" s="320">
        <f t="shared" si="66"/>
        <v>0</v>
      </c>
      <c r="T126" s="320">
        <f t="shared" si="66"/>
        <v>0</v>
      </c>
      <c r="U126" s="320">
        <f t="shared" si="66"/>
        <v>0</v>
      </c>
      <c r="V126" s="320">
        <f t="shared" si="66"/>
        <v>0</v>
      </c>
      <c r="W126" s="320">
        <f t="shared" si="66"/>
        <v>0</v>
      </c>
      <c r="X126" s="320">
        <f t="shared" si="66"/>
        <v>0</v>
      </c>
      <c r="Y126" s="320">
        <f t="shared" si="66"/>
        <v>0</v>
      </c>
      <c r="Z126" s="320">
        <f t="shared" si="66"/>
        <v>18359618</v>
      </c>
      <c r="AA126" s="320">
        <f t="shared" si="66"/>
        <v>0</v>
      </c>
      <c r="AB126" s="320">
        <f t="shared" si="66"/>
        <v>0</v>
      </c>
      <c r="AC126" s="320">
        <f t="shared" si="66"/>
        <v>0</v>
      </c>
      <c r="AD126" s="320">
        <f t="shared" si="66"/>
        <v>0</v>
      </c>
      <c r="AE126" s="320">
        <f t="shared" si="66"/>
        <v>0</v>
      </c>
      <c r="AF126" s="320">
        <f t="shared" si="66"/>
        <v>0</v>
      </c>
      <c r="AG126" s="320">
        <f t="shared" si="66"/>
        <v>0</v>
      </c>
      <c r="AH126" s="320">
        <f t="shared" si="66"/>
        <v>18359618</v>
      </c>
      <c r="AI126" s="320">
        <f t="shared" si="66"/>
        <v>18359618</v>
      </c>
    </row>
    <row r="127" spans="1:36" ht="15" x14ac:dyDescent="0.25">
      <c r="A127" s="543"/>
      <c r="B127" s="544"/>
      <c r="C127" s="318" t="s">
        <v>92</v>
      </c>
      <c r="D127" s="321">
        <f t="shared" ref="D127:AI127" si="67">D28+D22+D17+D10</f>
        <v>18359618</v>
      </c>
      <c r="E127" s="321">
        <f t="shared" si="67"/>
        <v>0</v>
      </c>
      <c r="F127" s="321">
        <f t="shared" si="67"/>
        <v>0</v>
      </c>
      <c r="G127" s="321">
        <f t="shared" si="67"/>
        <v>0</v>
      </c>
      <c r="H127" s="321">
        <f t="shared" si="67"/>
        <v>0</v>
      </c>
      <c r="I127" s="321"/>
      <c r="J127" s="321">
        <f t="shared" si="67"/>
        <v>0</v>
      </c>
      <c r="K127" s="321">
        <f t="shared" si="67"/>
        <v>18359618</v>
      </c>
      <c r="L127" s="321">
        <f t="shared" si="67"/>
        <v>0</v>
      </c>
      <c r="M127" s="321">
        <f t="shared" si="67"/>
        <v>0</v>
      </c>
      <c r="N127" s="321">
        <f t="shared" si="67"/>
        <v>0</v>
      </c>
      <c r="O127" s="321">
        <f t="shared" si="67"/>
        <v>0</v>
      </c>
      <c r="P127" s="321">
        <f t="shared" si="67"/>
        <v>0</v>
      </c>
      <c r="Q127" s="321">
        <f t="shared" si="67"/>
        <v>0</v>
      </c>
      <c r="R127" s="321">
        <f t="shared" si="67"/>
        <v>18359618</v>
      </c>
      <c r="S127" s="321">
        <f t="shared" si="67"/>
        <v>0</v>
      </c>
      <c r="T127" s="321">
        <f t="shared" si="67"/>
        <v>0</v>
      </c>
      <c r="U127" s="321">
        <f t="shared" si="67"/>
        <v>0</v>
      </c>
      <c r="V127" s="321">
        <f t="shared" si="67"/>
        <v>0</v>
      </c>
      <c r="W127" s="321">
        <f t="shared" si="67"/>
        <v>0</v>
      </c>
      <c r="X127" s="321">
        <f t="shared" si="67"/>
        <v>0</v>
      </c>
      <c r="Y127" s="321">
        <f t="shared" si="67"/>
        <v>0</v>
      </c>
      <c r="Z127" s="321">
        <f t="shared" si="67"/>
        <v>18359618</v>
      </c>
      <c r="AA127" s="321">
        <f t="shared" si="67"/>
        <v>0</v>
      </c>
      <c r="AB127" s="321">
        <f t="shared" si="67"/>
        <v>0</v>
      </c>
      <c r="AC127" s="321">
        <f t="shared" si="67"/>
        <v>0</v>
      </c>
      <c r="AD127" s="321">
        <f t="shared" si="67"/>
        <v>0</v>
      </c>
      <c r="AE127" s="321">
        <f t="shared" si="67"/>
        <v>0</v>
      </c>
      <c r="AF127" s="321">
        <f t="shared" si="67"/>
        <v>0</v>
      </c>
      <c r="AG127" s="321">
        <f t="shared" si="67"/>
        <v>0</v>
      </c>
      <c r="AH127" s="321">
        <f t="shared" si="67"/>
        <v>18359618</v>
      </c>
      <c r="AI127" s="321">
        <f t="shared" si="67"/>
        <v>18359618</v>
      </c>
      <c r="AJ127" s="1"/>
    </row>
    <row r="128" spans="1:36" ht="15" x14ac:dyDescent="0.25">
      <c r="A128" s="543"/>
      <c r="B128" s="544"/>
      <c r="C128" s="318" t="s">
        <v>102</v>
      </c>
      <c r="D128" s="319">
        <f t="shared" ref="D128:AI128" si="68">D34</f>
        <v>555453705</v>
      </c>
      <c r="E128" s="319">
        <f t="shared" si="68"/>
        <v>0</v>
      </c>
      <c r="F128" s="319">
        <f t="shared" si="68"/>
        <v>-417616</v>
      </c>
      <c r="G128" s="319">
        <f t="shared" si="68"/>
        <v>109007</v>
      </c>
      <c r="H128" s="319">
        <f t="shared" si="68"/>
        <v>246</v>
      </c>
      <c r="I128" s="319"/>
      <c r="J128" s="319">
        <f t="shared" si="68"/>
        <v>1977045</v>
      </c>
      <c r="K128" s="319">
        <f t="shared" si="68"/>
        <v>554654387</v>
      </c>
      <c r="L128" s="319">
        <f t="shared" si="68"/>
        <v>0</v>
      </c>
      <c r="M128" s="319">
        <f t="shared" si="68"/>
        <v>0</v>
      </c>
      <c r="N128" s="319">
        <f t="shared" si="68"/>
        <v>0</v>
      </c>
      <c r="O128" s="319">
        <f t="shared" si="68"/>
        <v>0</v>
      </c>
      <c r="P128" s="319">
        <f t="shared" si="68"/>
        <v>0</v>
      </c>
      <c r="Q128" s="319">
        <f t="shared" si="68"/>
        <v>0</v>
      </c>
      <c r="R128" s="319">
        <f t="shared" si="68"/>
        <v>554654387</v>
      </c>
      <c r="S128" s="319">
        <f t="shared" si="68"/>
        <v>0</v>
      </c>
      <c r="T128" s="319">
        <f t="shared" si="68"/>
        <v>0</v>
      </c>
      <c r="U128" s="319">
        <f t="shared" si="68"/>
        <v>0</v>
      </c>
      <c r="V128" s="319">
        <f t="shared" si="68"/>
        <v>0</v>
      </c>
      <c r="W128" s="319">
        <f t="shared" si="68"/>
        <v>0</v>
      </c>
      <c r="X128" s="319">
        <f t="shared" si="68"/>
        <v>0</v>
      </c>
      <c r="Y128" s="319">
        <f t="shared" si="68"/>
        <v>0</v>
      </c>
      <c r="Z128" s="319">
        <f t="shared" si="68"/>
        <v>554654387</v>
      </c>
      <c r="AA128" s="319">
        <f t="shared" si="68"/>
        <v>0</v>
      </c>
      <c r="AB128" s="319">
        <f t="shared" si="68"/>
        <v>0</v>
      </c>
      <c r="AC128" s="319">
        <f t="shared" si="68"/>
        <v>0</v>
      </c>
      <c r="AD128" s="319">
        <f t="shared" si="68"/>
        <v>0</v>
      </c>
      <c r="AE128" s="319">
        <f t="shared" si="68"/>
        <v>0</v>
      </c>
      <c r="AF128" s="319">
        <f t="shared" si="68"/>
        <v>0</v>
      </c>
      <c r="AG128" s="319">
        <f t="shared" si="68"/>
        <v>0</v>
      </c>
      <c r="AH128" s="319">
        <f t="shared" si="68"/>
        <v>554654387</v>
      </c>
      <c r="AI128" s="319">
        <f t="shared" si="68"/>
        <v>162535318</v>
      </c>
      <c r="AJ128" s="1"/>
    </row>
    <row r="129" spans="1:36" ht="15" x14ac:dyDescent="0.25">
      <c r="A129" s="543"/>
      <c r="B129" s="544"/>
      <c r="C129" s="317" t="s">
        <v>7</v>
      </c>
      <c r="D129" s="211">
        <f t="shared" ref="D129:AI129" si="69">D72+D56+D95</f>
        <v>0</v>
      </c>
      <c r="E129" s="211">
        <f t="shared" si="69"/>
        <v>0</v>
      </c>
      <c r="F129" s="211">
        <f t="shared" si="69"/>
        <v>0</v>
      </c>
      <c r="G129" s="211">
        <f t="shared" si="69"/>
        <v>0</v>
      </c>
      <c r="H129" s="211">
        <f t="shared" si="69"/>
        <v>0</v>
      </c>
      <c r="I129" s="211"/>
      <c r="J129" s="211">
        <f t="shared" si="69"/>
        <v>0</v>
      </c>
      <c r="K129" s="211">
        <f t="shared" si="69"/>
        <v>0</v>
      </c>
      <c r="L129" s="215">
        <f t="shared" si="69"/>
        <v>0</v>
      </c>
      <c r="M129" s="215">
        <f t="shared" si="69"/>
        <v>0</v>
      </c>
      <c r="N129" s="215">
        <f t="shared" si="69"/>
        <v>0</v>
      </c>
      <c r="O129" s="215">
        <f t="shared" si="69"/>
        <v>0</v>
      </c>
      <c r="P129" s="215">
        <f t="shared" si="69"/>
        <v>0</v>
      </c>
      <c r="Q129" s="215">
        <f t="shared" si="69"/>
        <v>0</v>
      </c>
      <c r="R129" s="215">
        <f t="shared" si="69"/>
        <v>0</v>
      </c>
      <c r="S129" s="215">
        <f t="shared" si="69"/>
        <v>0</v>
      </c>
      <c r="T129" s="215">
        <f t="shared" si="69"/>
        <v>0</v>
      </c>
      <c r="U129" s="215">
        <f t="shared" si="69"/>
        <v>0</v>
      </c>
      <c r="V129" s="215">
        <f t="shared" si="69"/>
        <v>0</v>
      </c>
      <c r="W129" s="215">
        <f t="shared" si="69"/>
        <v>0</v>
      </c>
      <c r="X129" s="215">
        <f t="shared" si="69"/>
        <v>0</v>
      </c>
      <c r="Y129" s="215">
        <f t="shared" si="69"/>
        <v>0</v>
      </c>
      <c r="Z129" s="215">
        <f t="shared" si="69"/>
        <v>0</v>
      </c>
      <c r="AA129" s="215">
        <f t="shared" si="69"/>
        <v>0</v>
      </c>
      <c r="AB129" s="215">
        <f t="shared" si="69"/>
        <v>0</v>
      </c>
      <c r="AC129" s="215">
        <f t="shared" si="69"/>
        <v>0</v>
      </c>
      <c r="AD129" s="215">
        <f t="shared" si="69"/>
        <v>0</v>
      </c>
      <c r="AE129" s="215">
        <f t="shared" si="69"/>
        <v>0</v>
      </c>
      <c r="AF129" s="215">
        <f t="shared" si="69"/>
        <v>0</v>
      </c>
      <c r="AG129" s="215">
        <f t="shared" si="69"/>
        <v>0</v>
      </c>
      <c r="AH129" s="215">
        <f t="shared" si="69"/>
        <v>0</v>
      </c>
      <c r="AI129" s="215">
        <f t="shared" si="69"/>
        <v>0</v>
      </c>
    </row>
    <row r="130" spans="1:36" ht="15" x14ac:dyDescent="0.25">
      <c r="A130" s="543"/>
      <c r="B130" s="544"/>
      <c r="C130" s="317" t="s">
        <v>88</v>
      </c>
      <c r="D130" s="211">
        <f t="shared" ref="D130:AI130" si="70">D73</f>
        <v>0</v>
      </c>
      <c r="E130" s="211">
        <f t="shared" si="70"/>
        <v>0</v>
      </c>
      <c r="F130" s="211">
        <f t="shared" si="70"/>
        <v>0</v>
      </c>
      <c r="G130" s="211">
        <f t="shared" si="70"/>
        <v>0</v>
      </c>
      <c r="H130" s="211">
        <f t="shared" si="70"/>
        <v>0</v>
      </c>
      <c r="I130" s="211"/>
      <c r="J130" s="211">
        <f t="shared" si="70"/>
        <v>0</v>
      </c>
      <c r="K130" s="211">
        <f t="shared" si="70"/>
        <v>0</v>
      </c>
      <c r="L130" s="215">
        <f t="shared" si="70"/>
        <v>0</v>
      </c>
      <c r="M130" s="215">
        <f t="shared" si="70"/>
        <v>0</v>
      </c>
      <c r="N130" s="215">
        <f t="shared" si="70"/>
        <v>0</v>
      </c>
      <c r="O130" s="215">
        <f t="shared" si="70"/>
        <v>0</v>
      </c>
      <c r="P130" s="215">
        <f t="shared" si="70"/>
        <v>0</v>
      </c>
      <c r="Q130" s="215">
        <f t="shared" si="70"/>
        <v>0</v>
      </c>
      <c r="R130" s="215">
        <f t="shared" si="70"/>
        <v>0</v>
      </c>
      <c r="S130" s="215">
        <f t="shared" si="70"/>
        <v>0</v>
      </c>
      <c r="T130" s="215">
        <f t="shared" si="70"/>
        <v>0</v>
      </c>
      <c r="U130" s="215">
        <f t="shared" si="70"/>
        <v>0</v>
      </c>
      <c r="V130" s="215">
        <f t="shared" si="70"/>
        <v>0</v>
      </c>
      <c r="W130" s="215">
        <f t="shared" si="70"/>
        <v>0</v>
      </c>
      <c r="X130" s="215">
        <f t="shared" si="70"/>
        <v>0</v>
      </c>
      <c r="Y130" s="215">
        <f t="shared" si="70"/>
        <v>0</v>
      </c>
      <c r="Z130" s="215">
        <f t="shared" si="70"/>
        <v>0</v>
      </c>
      <c r="AA130" s="215">
        <f t="shared" si="70"/>
        <v>0</v>
      </c>
      <c r="AB130" s="215">
        <f t="shared" si="70"/>
        <v>0</v>
      </c>
      <c r="AC130" s="215">
        <f t="shared" si="70"/>
        <v>0</v>
      </c>
      <c r="AD130" s="215">
        <f t="shared" si="70"/>
        <v>0</v>
      </c>
      <c r="AE130" s="215">
        <f t="shared" si="70"/>
        <v>0</v>
      </c>
      <c r="AF130" s="215">
        <f t="shared" si="70"/>
        <v>0</v>
      </c>
      <c r="AG130" s="215">
        <f t="shared" si="70"/>
        <v>0</v>
      </c>
      <c r="AH130" s="215">
        <f t="shared" si="70"/>
        <v>0</v>
      </c>
      <c r="AI130" s="215">
        <f t="shared" si="70"/>
        <v>0</v>
      </c>
    </row>
    <row r="131" spans="1:36" ht="15" x14ac:dyDescent="0.25">
      <c r="A131" s="543"/>
      <c r="B131" s="544"/>
      <c r="C131" s="318" t="s">
        <v>94</v>
      </c>
      <c r="D131" s="319">
        <f t="shared" ref="D131:AI131" si="71">D73+D72+D56+D95</f>
        <v>0</v>
      </c>
      <c r="E131" s="319">
        <f t="shared" si="71"/>
        <v>0</v>
      </c>
      <c r="F131" s="319">
        <f t="shared" si="71"/>
        <v>0</v>
      </c>
      <c r="G131" s="319">
        <f t="shared" si="71"/>
        <v>0</v>
      </c>
      <c r="H131" s="319">
        <f t="shared" si="71"/>
        <v>0</v>
      </c>
      <c r="I131" s="319"/>
      <c r="J131" s="319">
        <f t="shared" si="71"/>
        <v>0</v>
      </c>
      <c r="K131" s="319">
        <f t="shared" si="71"/>
        <v>0</v>
      </c>
      <c r="L131" s="319">
        <f t="shared" si="71"/>
        <v>0</v>
      </c>
      <c r="M131" s="319">
        <f t="shared" si="71"/>
        <v>0</v>
      </c>
      <c r="N131" s="319">
        <f t="shared" si="71"/>
        <v>0</v>
      </c>
      <c r="O131" s="319">
        <f t="shared" si="71"/>
        <v>0</v>
      </c>
      <c r="P131" s="319">
        <f t="shared" si="71"/>
        <v>0</v>
      </c>
      <c r="Q131" s="319">
        <f t="shared" si="71"/>
        <v>0</v>
      </c>
      <c r="R131" s="319">
        <f t="shared" si="71"/>
        <v>0</v>
      </c>
      <c r="S131" s="319">
        <f t="shared" si="71"/>
        <v>0</v>
      </c>
      <c r="T131" s="319">
        <f t="shared" si="71"/>
        <v>0</v>
      </c>
      <c r="U131" s="319">
        <f t="shared" si="71"/>
        <v>0</v>
      </c>
      <c r="V131" s="319">
        <f t="shared" si="71"/>
        <v>0</v>
      </c>
      <c r="W131" s="319">
        <f t="shared" si="71"/>
        <v>0</v>
      </c>
      <c r="X131" s="319">
        <f t="shared" si="71"/>
        <v>0</v>
      </c>
      <c r="Y131" s="319">
        <f t="shared" si="71"/>
        <v>0</v>
      </c>
      <c r="Z131" s="319">
        <f t="shared" si="71"/>
        <v>0</v>
      </c>
      <c r="AA131" s="319">
        <f t="shared" si="71"/>
        <v>0</v>
      </c>
      <c r="AB131" s="319">
        <f t="shared" si="71"/>
        <v>0</v>
      </c>
      <c r="AC131" s="319">
        <f t="shared" si="71"/>
        <v>0</v>
      </c>
      <c r="AD131" s="319">
        <f t="shared" si="71"/>
        <v>0</v>
      </c>
      <c r="AE131" s="319">
        <f t="shared" si="71"/>
        <v>0</v>
      </c>
      <c r="AF131" s="319">
        <f t="shared" si="71"/>
        <v>0</v>
      </c>
      <c r="AG131" s="319">
        <f t="shared" si="71"/>
        <v>0</v>
      </c>
      <c r="AH131" s="319">
        <f t="shared" si="71"/>
        <v>0</v>
      </c>
      <c r="AI131" s="319">
        <f t="shared" si="71"/>
        <v>0</v>
      </c>
      <c r="AJ131" s="1"/>
    </row>
    <row r="132" spans="1:36" ht="15" x14ac:dyDescent="0.25">
      <c r="A132" s="543"/>
      <c r="B132" s="544"/>
      <c r="C132" s="318" t="s">
        <v>9</v>
      </c>
      <c r="D132" s="319">
        <f t="shared" ref="D132:AI132" si="72">D75+D57+D96</f>
        <v>0</v>
      </c>
      <c r="E132" s="319">
        <f t="shared" si="72"/>
        <v>0</v>
      </c>
      <c r="F132" s="319">
        <f t="shared" si="72"/>
        <v>0</v>
      </c>
      <c r="G132" s="319">
        <f t="shared" si="72"/>
        <v>0</v>
      </c>
      <c r="H132" s="319">
        <f t="shared" si="72"/>
        <v>0</v>
      </c>
      <c r="I132" s="319"/>
      <c r="J132" s="319">
        <f t="shared" si="72"/>
        <v>0</v>
      </c>
      <c r="K132" s="319">
        <f t="shared" si="72"/>
        <v>0</v>
      </c>
      <c r="L132" s="319">
        <f t="shared" si="72"/>
        <v>0</v>
      </c>
      <c r="M132" s="319">
        <f t="shared" si="72"/>
        <v>0</v>
      </c>
      <c r="N132" s="319">
        <f t="shared" si="72"/>
        <v>0</v>
      </c>
      <c r="O132" s="319">
        <f t="shared" si="72"/>
        <v>0</v>
      </c>
      <c r="P132" s="319">
        <f t="shared" si="72"/>
        <v>0</v>
      </c>
      <c r="Q132" s="319">
        <f t="shared" si="72"/>
        <v>0</v>
      </c>
      <c r="R132" s="319">
        <f t="shared" si="72"/>
        <v>0</v>
      </c>
      <c r="S132" s="319">
        <f t="shared" si="72"/>
        <v>0</v>
      </c>
      <c r="T132" s="319">
        <f t="shared" si="72"/>
        <v>0</v>
      </c>
      <c r="U132" s="319">
        <f t="shared" si="72"/>
        <v>0</v>
      </c>
      <c r="V132" s="319">
        <f t="shared" si="72"/>
        <v>0</v>
      </c>
      <c r="W132" s="319">
        <f t="shared" si="72"/>
        <v>0</v>
      </c>
      <c r="X132" s="319">
        <f t="shared" si="72"/>
        <v>0</v>
      </c>
      <c r="Y132" s="319">
        <f t="shared" si="72"/>
        <v>0</v>
      </c>
      <c r="Z132" s="319">
        <f t="shared" si="72"/>
        <v>0</v>
      </c>
      <c r="AA132" s="319">
        <f t="shared" si="72"/>
        <v>0</v>
      </c>
      <c r="AB132" s="319">
        <f t="shared" si="72"/>
        <v>0</v>
      </c>
      <c r="AC132" s="319">
        <f t="shared" si="72"/>
        <v>0</v>
      </c>
      <c r="AD132" s="319">
        <f t="shared" si="72"/>
        <v>0</v>
      </c>
      <c r="AE132" s="319">
        <f t="shared" si="72"/>
        <v>0</v>
      </c>
      <c r="AF132" s="319">
        <f t="shared" si="72"/>
        <v>0</v>
      </c>
      <c r="AG132" s="319">
        <f t="shared" si="72"/>
        <v>0</v>
      </c>
      <c r="AH132" s="319">
        <f t="shared" si="72"/>
        <v>0</v>
      </c>
      <c r="AI132" s="319">
        <f t="shared" si="72"/>
        <v>0</v>
      </c>
      <c r="AJ132" s="1"/>
    </row>
    <row r="133" spans="1:36" ht="15" x14ac:dyDescent="0.25">
      <c r="A133" s="543"/>
      <c r="B133" s="544"/>
      <c r="C133" s="317" t="s">
        <v>22</v>
      </c>
      <c r="D133" s="211">
        <f t="shared" ref="D133:J133" si="73">D76+D35</f>
        <v>0</v>
      </c>
      <c r="E133" s="211">
        <f t="shared" si="73"/>
        <v>0</v>
      </c>
      <c r="F133" s="211">
        <f t="shared" si="73"/>
        <v>0</v>
      </c>
      <c r="G133" s="211">
        <f t="shared" si="73"/>
        <v>0</v>
      </c>
      <c r="H133" s="211">
        <f t="shared" si="73"/>
        <v>0</v>
      </c>
      <c r="I133" s="211"/>
      <c r="J133" s="211">
        <f t="shared" si="73"/>
        <v>0</v>
      </c>
      <c r="K133" s="211">
        <f t="shared" ref="K133:AI133" si="74">K76+K97</f>
        <v>0</v>
      </c>
      <c r="L133" s="211">
        <f t="shared" si="74"/>
        <v>0</v>
      </c>
      <c r="M133" s="211">
        <f t="shared" si="74"/>
        <v>0</v>
      </c>
      <c r="N133" s="211">
        <f t="shared" si="74"/>
        <v>0</v>
      </c>
      <c r="O133" s="211">
        <f t="shared" si="74"/>
        <v>0</v>
      </c>
      <c r="P133" s="211">
        <f t="shared" si="74"/>
        <v>0</v>
      </c>
      <c r="Q133" s="211">
        <f t="shared" si="74"/>
        <v>0</v>
      </c>
      <c r="R133" s="211">
        <f t="shared" si="74"/>
        <v>0</v>
      </c>
      <c r="S133" s="211">
        <f t="shared" si="74"/>
        <v>0</v>
      </c>
      <c r="T133" s="211">
        <f t="shared" si="74"/>
        <v>0</v>
      </c>
      <c r="U133" s="211">
        <f t="shared" si="74"/>
        <v>0</v>
      </c>
      <c r="V133" s="211">
        <f t="shared" si="74"/>
        <v>0</v>
      </c>
      <c r="W133" s="211">
        <f t="shared" si="74"/>
        <v>0</v>
      </c>
      <c r="X133" s="211">
        <f t="shared" si="74"/>
        <v>0</v>
      </c>
      <c r="Y133" s="211">
        <f t="shared" si="74"/>
        <v>0</v>
      </c>
      <c r="Z133" s="211">
        <f t="shared" si="74"/>
        <v>0</v>
      </c>
      <c r="AA133" s="211">
        <f t="shared" si="74"/>
        <v>0</v>
      </c>
      <c r="AB133" s="211">
        <f t="shared" si="74"/>
        <v>0</v>
      </c>
      <c r="AC133" s="211">
        <f t="shared" si="74"/>
        <v>0</v>
      </c>
      <c r="AD133" s="211">
        <f t="shared" si="74"/>
        <v>0</v>
      </c>
      <c r="AE133" s="211">
        <f t="shared" si="74"/>
        <v>0</v>
      </c>
      <c r="AF133" s="211">
        <f t="shared" si="74"/>
        <v>0</v>
      </c>
      <c r="AG133" s="211">
        <f t="shared" si="74"/>
        <v>0</v>
      </c>
      <c r="AH133" s="211">
        <f t="shared" si="74"/>
        <v>0</v>
      </c>
      <c r="AI133" s="211">
        <f t="shared" si="74"/>
        <v>0</v>
      </c>
    </row>
    <row r="134" spans="1:36" ht="15" x14ac:dyDescent="0.25">
      <c r="A134" s="543"/>
      <c r="B134" s="544"/>
      <c r="C134" s="317" t="s">
        <v>33</v>
      </c>
      <c r="D134" s="211">
        <f>D77</f>
        <v>0</v>
      </c>
      <c r="E134" s="211">
        <f>E77+E98</f>
        <v>0</v>
      </c>
      <c r="F134" s="211">
        <f>F77+F98</f>
        <v>0</v>
      </c>
      <c r="G134" s="211">
        <f>G77+G98</f>
        <v>0</v>
      </c>
      <c r="H134" s="211">
        <f>H77+H98</f>
        <v>0</v>
      </c>
      <c r="I134" s="211"/>
      <c r="J134" s="211">
        <f>J77+J98</f>
        <v>0</v>
      </c>
      <c r="K134" s="211">
        <f t="shared" ref="K134:AI134" si="75">K77+K98+K35</f>
        <v>0</v>
      </c>
      <c r="L134" s="211">
        <f t="shared" si="75"/>
        <v>0</v>
      </c>
      <c r="M134" s="211">
        <f t="shared" si="75"/>
        <v>0</v>
      </c>
      <c r="N134" s="211">
        <f t="shared" si="75"/>
        <v>0</v>
      </c>
      <c r="O134" s="211">
        <f t="shared" si="75"/>
        <v>0</v>
      </c>
      <c r="P134" s="211">
        <f t="shared" si="75"/>
        <v>0</v>
      </c>
      <c r="Q134" s="211">
        <f t="shared" si="75"/>
        <v>0</v>
      </c>
      <c r="R134" s="211">
        <f t="shared" si="75"/>
        <v>0</v>
      </c>
      <c r="S134" s="211">
        <f t="shared" si="75"/>
        <v>0</v>
      </c>
      <c r="T134" s="211">
        <f t="shared" si="75"/>
        <v>0</v>
      </c>
      <c r="U134" s="211">
        <f t="shared" si="75"/>
        <v>0</v>
      </c>
      <c r="V134" s="211">
        <f t="shared" si="75"/>
        <v>0</v>
      </c>
      <c r="W134" s="211">
        <f t="shared" si="75"/>
        <v>0</v>
      </c>
      <c r="X134" s="211">
        <f t="shared" si="75"/>
        <v>0</v>
      </c>
      <c r="Y134" s="211">
        <f t="shared" si="75"/>
        <v>0</v>
      </c>
      <c r="Z134" s="211">
        <f t="shared" si="75"/>
        <v>0</v>
      </c>
      <c r="AA134" s="211">
        <f t="shared" si="75"/>
        <v>0</v>
      </c>
      <c r="AB134" s="211">
        <f t="shared" si="75"/>
        <v>0</v>
      </c>
      <c r="AC134" s="211">
        <f t="shared" si="75"/>
        <v>0</v>
      </c>
      <c r="AD134" s="211">
        <f t="shared" si="75"/>
        <v>0</v>
      </c>
      <c r="AE134" s="211">
        <f t="shared" si="75"/>
        <v>0</v>
      </c>
      <c r="AF134" s="211">
        <f t="shared" si="75"/>
        <v>0</v>
      </c>
      <c r="AG134" s="211">
        <f t="shared" si="75"/>
        <v>0</v>
      </c>
      <c r="AH134" s="211">
        <f t="shared" si="75"/>
        <v>0</v>
      </c>
      <c r="AI134" s="211">
        <f t="shared" si="75"/>
        <v>0</v>
      </c>
    </row>
    <row r="135" spans="1:36" ht="15" x14ac:dyDescent="0.25">
      <c r="A135" s="543"/>
      <c r="B135" s="544"/>
      <c r="C135" s="317" t="s">
        <v>184</v>
      </c>
      <c r="D135" s="211">
        <f t="shared" ref="D135:AI135" si="76">D36</f>
        <v>1846000</v>
      </c>
      <c r="E135" s="211">
        <f t="shared" si="76"/>
        <v>0</v>
      </c>
      <c r="F135" s="211">
        <f t="shared" si="76"/>
        <v>0</v>
      </c>
      <c r="G135" s="211">
        <f t="shared" si="76"/>
        <v>0</v>
      </c>
      <c r="H135" s="211">
        <f t="shared" si="76"/>
        <v>0</v>
      </c>
      <c r="I135" s="211"/>
      <c r="J135" s="211">
        <f t="shared" si="76"/>
        <v>0</v>
      </c>
      <c r="K135" s="211">
        <f t="shared" si="76"/>
        <v>1846000</v>
      </c>
      <c r="L135" s="211">
        <f t="shared" si="76"/>
        <v>0</v>
      </c>
      <c r="M135" s="211">
        <f t="shared" si="76"/>
        <v>0</v>
      </c>
      <c r="N135" s="211">
        <f t="shared" si="76"/>
        <v>0</v>
      </c>
      <c r="O135" s="211">
        <f t="shared" si="76"/>
        <v>0</v>
      </c>
      <c r="P135" s="211">
        <f t="shared" si="76"/>
        <v>0</v>
      </c>
      <c r="Q135" s="211">
        <f t="shared" si="76"/>
        <v>0</v>
      </c>
      <c r="R135" s="211">
        <f t="shared" si="76"/>
        <v>1846000</v>
      </c>
      <c r="S135" s="211">
        <f t="shared" si="76"/>
        <v>0</v>
      </c>
      <c r="T135" s="211">
        <f t="shared" si="76"/>
        <v>0</v>
      </c>
      <c r="U135" s="211">
        <f t="shared" si="76"/>
        <v>0</v>
      </c>
      <c r="V135" s="211">
        <f t="shared" si="76"/>
        <v>0</v>
      </c>
      <c r="W135" s="211">
        <f t="shared" si="76"/>
        <v>0</v>
      </c>
      <c r="X135" s="211">
        <f t="shared" si="76"/>
        <v>0</v>
      </c>
      <c r="Y135" s="211">
        <f t="shared" si="76"/>
        <v>0</v>
      </c>
      <c r="Z135" s="211">
        <f t="shared" si="76"/>
        <v>1846000</v>
      </c>
      <c r="AA135" s="211">
        <f t="shared" si="76"/>
        <v>0</v>
      </c>
      <c r="AB135" s="211">
        <f t="shared" si="76"/>
        <v>0</v>
      </c>
      <c r="AC135" s="211">
        <f t="shared" si="76"/>
        <v>0</v>
      </c>
      <c r="AD135" s="211">
        <f t="shared" si="76"/>
        <v>0</v>
      </c>
      <c r="AE135" s="211">
        <f t="shared" si="76"/>
        <v>0</v>
      </c>
      <c r="AF135" s="211">
        <f t="shared" si="76"/>
        <v>0</v>
      </c>
      <c r="AG135" s="211">
        <f t="shared" si="76"/>
        <v>0</v>
      </c>
      <c r="AH135" s="211">
        <f t="shared" si="76"/>
        <v>1846000</v>
      </c>
      <c r="AI135" s="211">
        <f t="shared" si="76"/>
        <v>598000</v>
      </c>
    </row>
    <row r="136" spans="1:36" ht="15" x14ac:dyDescent="0.25">
      <c r="A136" s="543"/>
      <c r="B136" s="544"/>
      <c r="C136" s="317" t="s">
        <v>89</v>
      </c>
      <c r="D136" s="211">
        <f t="shared" ref="D136:AI136" si="77">D37</f>
        <v>0</v>
      </c>
      <c r="E136" s="211">
        <f t="shared" si="77"/>
        <v>0</v>
      </c>
      <c r="F136" s="211">
        <f t="shared" si="77"/>
        <v>0</v>
      </c>
      <c r="G136" s="211">
        <f t="shared" si="77"/>
        <v>0</v>
      </c>
      <c r="H136" s="211">
        <f t="shared" si="77"/>
        <v>0</v>
      </c>
      <c r="I136" s="211"/>
      <c r="J136" s="211">
        <f t="shared" si="77"/>
        <v>0</v>
      </c>
      <c r="K136" s="211">
        <f t="shared" si="77"/>
        <v>0</v>
      </c>
      <c r="L136" s="320">
        <f t="shared" si="77"/>
        <v>0</v>
      </c>
      <c r="M136" s="320">
        <f t="shared" si="77"/>
        <v>0</v>
      </c>
      <c r="N136" s="320">
        <f t="shared" si="77"/>
        <v>0</v>
      </c>
      <c r="O136" s="320">
        <f t="shared" si="77"/>
        <v>0</v>
      </c>
      <c r="P136" s="320">
        <f t="shared" si="77"/>
        <v>0</v>
      </c>
      <c r="Q136" s="320">
        <f t="shared" si="77"/>
        <v>0</v>
      </c>
      <c r="R136" s="320">
        <f t="shared" si="77"/>
        <v>0</v>
      </c>
      <c r="S136" s="320">
        <f t="shared" si="77"/>
        <v>0</v>
      </c>
      <c r="T136" s="320">
        <f t="shared" si="77"/>
        <v>0</v>
      </c>
      <c r="U136" s="320">
        <f t="shared" si="77"/>
        <v>0</v>
      </c>
      <c r="V136" s="320">
        <f t="shared" si="77"/>
        <v>0</v>
      </c>
      <c r="W136" s="320">
        <f t="shared" si="77"/>
        <v>0</v>
      </c>
      <c r="X136" s="320">
        <f t="shared" si="77"/>
        <v>0</v>
      </c>
      <c r="Y136" s="320">
        <f t="shared" si="77"/>
        <v>0</v>
      </c>
      <c r="Z136" s="320">
        <f t="shared" si="77"/>
        <v>0</v>
      </c>
      <c r="AA136" s="320">
        <f t="shared" si="77"/>
        <v>0</v>
      </c>
      <c r="AB136" s="320">
        <f t="shared" si="77"/>
        <v>0</v>
      </c>
      <c r="AC136" s="320">
        <f t="shared" si="77"/>
        <v>0</v>
      </c>
      <c r="AD136" s="320">
        <f t="shared" si="77"/>
        <v>0</v>
      </c>
      <c r="AE136" s="320">
        <f t="shared" si="77"/>
        <v>0</v>
      </c>
      <c r="AF136" s="320">
        <f t="shared" si="77"/>
        <v>0</v>
      </c>
      <c r="AG136" s="320">
        <f t="shared" si="77"/>
        <v>0</v>
      </c>
      <c r="AH136" s="320">
        <f t="shared" si="77"/>
        <v>0</v>
      </c>
      <c r="AI136" s="320">
        <f t="shared" si="77"/>
        <v>0</v>
      </c>
    </row>
    <row r="137" spans="1:36" ht="15" x14ac:dyDescent="0.25">
      <c r="A137" s="543"/>
      <c r="B137" s="544"/>
      <c r="C137" s="317" t="s">
        <v>34</v>
      </c>
      <c r="D137" s="211">
        <f t="shared" ref="D137:AI137" si="78">D78+D99</f>
        <v>0</v>
      </c>
      <c r="E137" s="211">
        <f t="shared" si="78"/>
        <v>0</v>
      </c>
      <c r="F137" s="211">
        <f t="shared" si="78"/>
        <v>0</v>
      </c>
      <c r="G137" s="211">
        <f t="shared" si="78"/>
        <v>0</v>
      </c>
      <c r="H137" s="211">
        <f t="shared" si="78"/>
        <v>0</v>
      </c>
      <c r="I137" s="211"/>
      <c r="J137" s="211">
        <f t="shared" si="78"/>
        <v>0</v>
      </c>
      <c r="K137" s="211">
        <f t="shared" si="78"/>
        <v>0</v>
      </c>
      <c r="L137" s="211">
        <f t="shared" si="78"/>
        <v>0</v>
      </c>
      <c r="M137" s="211">
        <f t="shared" si="78"/>
        <v>0</v>
      </c>
      <c r="N137" s="211">
        <f t="shared" si="78"/>
        <v>0</v>
      </c>
      <c r="O137" s="211">
        <f t="shared" si="78"/>
        <v>0</v>
      </c>
      <c r="P137" s="211">
        <f t="shared" si="78"/>
        <v>0</v>
      </c>
      <c r="Q137" s="211">
        <f t="shared" si="78"/>
        <v>0</v>
      </c>
      <c r="R137" s="211">
        <f t="shared" si="78"/>
        <v>0</v>
      </c>
      <c r="S137" s="211">
        <f t="shared" si="78"/>
        <v>0</v>
      </c>
      <c r="T137" s="211">
        <f t="shared" si="78"/>
        <v>0</v>
      </c>
      <c r="U137" s="211">
        <f t="shared" si="78"/>
        <v>0</v>
      </c>
      <c r="V137" s="211">
        <f t="shared" si="78"/>
        <v>0</v>
      </c>
      <c r="W137" s="211">
        <f t="shared" si="78"/>
        <v>0</v>
      </c>
      <c r="X137" s="211">
        <f t="shared" si="78"/>
        <v>0</v>
      </c>
      <c r="Y137" s="211">
        <f t="shared" si="78"/>
        <v>0</v>
      </c>
      <c r="Z137" s="211">
        <f t="shared" si="78"/>
        <v>0</v>
      </c>
      <c r="AA137" s="211">
        <f t="shared" si="78"/>
        <v>0</v>
      </c>
      <c r="AB137" s="211">
        <f t="shared" si="78"/>
        <v>0</v>
      </c>
      <c r="AC137" s="211">
        <f t="shared" si="78"/>
        <v>0</v>
      </c>
      <c r="AD137" s="211">
        <f t="shared" si="78"/>
        <v>0</v>
      </c>
      <c r="AE137" s="211">
        <f t="shared" si="78"/>
        <v>0</v>
      </c>
      <c r="AF137" s="211">
        <f t="shared" si="78"/>
        <v>0</v>
      </c>
      <c r="AG137" s="211">
        <f t="shared" si="78"/>
        <v>0</v>
      </c>
      <c r="AH137" s="211">
        <f t="shared" si="78"/>
        <v>0</v>
      </c>
      <c r="AI137" s="211">
        <f t="shared" si="78"/>
        <v>0</v>
      </c>
    </row>
    <row r="138" spans="1:36" ht="15" x14ac:dyDescent="0.25">
      <c r="A138" s="543"/>
      <c r="B138" s="544"/>
      <c r="C138" s="317" t="s">
        <v>10</v>
      </c>
      <c r="D138" s="211">
        <f t="shared" ref="D138:AI138" si="79">D80+D58+D38+D100</f>
        <v>0</v>
      </c>
      <c r="E138" s="211">
        <f t="shared" si="79"/>
        <v>8700</v>
      </c>
      <c r="F138" s="211">
        <f t="shared" si="79"/>
        <v>0</v>
      </c>
      <c r="G138" s="211">
        <f t="shared" si="79"/>
        <v>0</v>
      </c>
      <c r="H138" s="211">
        <f t="shared" si="79"/>
        <v>0</v>
      </c>
      <c r="I138" s="211"/>
      <c r="J138" s="211">
        <f t="shared" si="79"/>
        <v>0</v>
      </c>
      <c r="K138" s="211">
        <f t="shared" si="79"/>
        <v>8700</v>
      </c>
      <c r="L138" s="211">
        <f t="shared" si="79"/>
        <v>0</v>
      </c>
      <c r="M138" s="211">
        <f t="shared" si="79"/>
        <v>0</v>
      </c>
      <c r="N138" s="211">
        <f t="shared" si="79"/>
        <v>0</v>
      </c>
      <c r="O138" s="211">
        <f t="shared" si="79"/>
        <v>0</v>
      </c>
      <c r="P138" s="211">
        <f t="shared" si="79"/>
        <v>0</v>
      </c>
      <c r="Q138" s="211">
        <f t="shared" si="79"/>
        <v>0</v>
      </c>
      <c r="R138" s="211">
        <f t="shared" si="79"/>
        <v>8700</v>
      </c>
      <c r="S138" s="211">
        <f t="shared" si="79"/>
        <v>0</v>
      </c>
      <c r="T138" s="211">
        <f t="shared" si="79"/>
        <v>0</v>
      </c>
      <c r="U138" s="211">
        <f t="shared" si="79"/>
        <v>0</v>
      </c>
      <c r="V138" s="211">
        <f t="shared" si="79"/>
        <v>0</v>
      </c>
      <c r="W138" s="211">
        <f t="shared" si="79"/>
        <v>0</v>
      </c>
      <c r="X138" s="211">
        <f t="shared" si="79"/>
        <v>0</v>
      </c>
      <c r="Y138" s="211">
        <f t="shared" si="79"/>
        <v>0</v>
      </c>
      <c r="Z138" s="211">
        <f t="shared" si="79"/>
        <v>8700</v>
      </c>
      <c r="AA138" s="211">
        <f t="shared" si="79"/>
        <v>0</v>
      </c>
      <c r="AB138" s="211">
        <f t="shared" si="79"/>
        <v>0</v>
      </c>
      <c r="AC138" s="211">
        <f t="shared" si="79"/>
        <v>0</v>
      </c>
      <c r="AD138" s="211">
        <f t="shared" si="79"/>
        <v>0</v>
      </c>
      <c r="AE138" s="211">
        <f t="shared" si="79"/>
        <v>0</v>
      </c>
      <c r="AF138" s="211">
        <f t="shared" si="79"/>
        <v>0</v>
      </c>
      <c r="AG138" s="211">
        <f t="shared" si="79"/>
        <v>0</v>
      </c>
      <c r="AH138" s="211">
        <f t="shared" si="79"/>
        <v>8700</v>
      </c>
      <c r="AI138" s="211">
        <f t="shared" si="79"/>
        <v>8700</v>
      </c>
    </row>
    <row r="139" spans="1:36" ht="15" x14ac:dyDescent="0.25">
      <c r="A139" s="543"/>
      <c r="B139" s="544"/>
      <c r="C139" s="317" t="s">
        <v>2</v>
      </c>
      <c r="D139" s="211">
        <f t="shared" ref="D139:AI139" si="80">D81+D59+D39+D71+D101</f>
        <v>9654423</v>
      </c>
      <c r="E139" s="211">
        <f t="shared" si="80"/>
        <v>-102699</v>
      </c>
      <c r="F139" s="211">
        <f t="shared" si="80"/>
        <v>0</v>
      </c>
      <c r="G139" s="211">
        <f t="shared" si="80"/>
        <v>93999</v>
      </c>
      <c r="H139" s="211">
        <f t="shared" si="80"/>
        <v>0</v>
      </c>
      <c r="I139" s="211"/>
      <c r="J139" s="211">
        <f t="shared" si="80"/>
        <v>0</v>
      </c>
      <c r="K139" s="211">
        <f t="shared" si="80"/>
        <v>9645723</v>
      </c>
      <c r="L139" s="211">
        <f t="shared" si="80"/>
        <v>0</v>
      </c>
      <c r="M139" s="211">
        <f t="shared" si="80"/>
        <v>0</v>
      </c>
      <c r="N139" s="211">
        <f t="shared" si="80"/>
        <v>0</v>
      </c>
      <c r="O139" s="211">
        <f t="shared" si="80"/>
        <v>0</v>
      </c>
      <c r="P139" s="211">
        <f t="shared" si="80"/>
        <v>0</v>
      </c>
      <c r="Q139" s="211">
        <f t="shared" si="80"/>
        <v>0</v>
      </c>
      <c r="R139" s="211">
        <f t="shared" si="80"/>
        <v>9645723</v>
      </c>
      <c r="S139" s="211">
        <f t="shared" si="80"/>
        <v>0</v>
      </c>
      <c r="T139" s="211">
        <f t="shared" si="80"/>
        <v>0</v>
      </c>
      <c r="U139" s="211">
        <f t="shared" si="80"/>
        <v>0</v>
      </c>
      <c r="V139" s="211">
        <f t="shared" si="80"/>
        <v>0</v>
      </c>
      <c r="W139" s="211">
        <f t="shared" si="80"/>
        <v>0</v>
      </c>
      <c r="X139" s="211">
        <f t="shared" si="80"/>
        <v>0</v>
      </c>
      <c r="Y139" s="211">
        <f t="shared" si="80"/>
        <v>0</v>
      </c>
      <c r="Z139" s="211">
        <f t="shared" si="80"/>
        <v>9645723</v>
      </c>
      <c r="AA139" s="211">
        <f t="shared" si="80"/>
        <v>0</v>
      </c>
      <c r="AB139" s="211">
        <f t="shared" si="80"/>
        <v>0</v>
      </c>
      <c r="AC139" s="211">
        <f t="shared" si="80"/>
        <v>0</v>
      </c>
      <c r="AD139" s="211">
        <f t="shared" si="80"/>
        <v>0</v>
      </c>
      <c r="AE139" s="211">
        <f t="shared" si="80"/>
        <v>0</v>
      </c>
      <c r="AF139" s="211">
        <f t="shared" si="80"/>
        <v>0</v>
      </c>
      <c r="AG139" s="211">
        <f t="shared" si="80"/>
        <v>0</v>
      </c>
      <c r="AH139" s="211">
        <f t="shared" si="80"/>
        <v>9645723</v>
      </c>
      <c r="AI139" s="211">
        <f t="shared" si="80"/>
        <v>211193</v>
      </c>
    </row>
    <row r="140" spans="1:36" ht="15" x14ac:dyDescent="0.25">
      <c r="A140" s="543"/>
      <c r="B140" s="544"/>
      <c r="C140" s="317" t="s">
        <v>35</v>
      </c>
      <c r="D140" s="211">
        <f t="shared" ref="D140:AI140" si="81">D82+D102</f>
        <v>0</v>
      </c>
      <c r="E140" s="211">
        <f t="shared" si="81"/>
        <v>0</v>
      </c>
      <c r="F140" s="211">
        <f t="shared" si="81"/>
        <v>0</v>
      </c>
      <c r="G140" s="211">
        <f t="shared" si="81"/>
        <v>0</v>
      </c>
      <c r="H140" s="211">
        <f t="shared" si="81"/>
        <v>0</v>
      </c>
      <c r="I140" s="211"/>
      <c r="J140" s="211">
        <f t="shared" si="81"/>
        <v>0</v>
      </c>
      <c r="K140" s="211">
        <f t="shared" si="81"/>
        <v>0</v>
      </c>
      <c r="L140" s="211">
        <f t="shared" si="81"/>
        <v>0</v>
      </c>
      <c r="M140" s="211">
        <f t="shared" si="81"/>
        <v>0</v>
      </c>
      <c r="N140" s="211">
        <f t="shared" si="81"/>
        <v>0</v>
      </c>
      <c r="O140" s="211">
        <f t="shared" si="81"/>
        <v>0</v>
      </c>
      <c r="P140" s="211">
        <f t="shared" si="81"/>
        <v>0</v>
      </c>
      <c r="Q140" s="211">
        <f t="shared" si="81"/>
        <v>0</v>
      </c>
      <c r="R140" s="211">
        <f t="shared" si="81"/>
        <v>0</v>
      </c>
      <c r="S140" s="211">
        <f t="shared" si="81"/>
        <v>0</v>
      </c>
      <c r="T140" s="211">
        <f t="shared" si="81"/>
        <v>0</v>
      </c>
      <c r="U140" s="211">
        <f t="shared" si="81"/>
        <v>0</v>
      </c>
      <c r="V140" s="211">
        <f t="shared" si="81"/>
        <v>0</v>
      </c>
      <c r="W140" s="211">
        <f t="shared" si="81"/>
        <v>0</v>
      </c>
      <c r="X140" s="211">
        <f t="shared" si="81"/>
        <v>0</v>
      </c>
      <c r="Y140" s="211">
        <f t="shared" si="81"/>
        <v>0</v>
      </c>
      <c r="Z140" s="211">
        <f t="shared" si="81"/>
        <v>0</v>
      </c>
      <c r="AA140" s="211">
        <f t="shared" si="81"/>
        <v>0</v>
      </c>
      <c r="AB140" s="211">
        <f t="shared" si="81"/>
        <v>0</v>
      </c>
      <c r="AC140" s="211">
        <f t="shared" si="81"/>
        <v>0</v>
      </c>
      <c r="AD140" s="211">
        <f t="shared" si="81"/>
        <v>0</v>
      </c>
      <c r="AE140" s="211">
        <f t="shared" si="81"/>
        <v>0</v>
      </c>
      <c r="AF140" s="211">
        <f t="shared" si="81"/>
        <v>0</v>
      </c>
      <c r="AG140" s="211">
        <f t="shared" si="81"/>
        <v>0</v>
      </c>
      <c r="AH140" s="211">
        <f t="shared" si="81"/>
        <v>0</v>
      </c>
      <c r="AI140" s="211">
        <f t="shared" si="81"/>
        <v>0</v>
      </c>
    </row>
    <row r="141" spans="1:36" ht="15" x14ac:dyDescent="0.25">
      <c r="A141" s="543"/>
      <c r="B141" s="544"/>
      <c r="C141" s="317" t="s">
        <v>117</v>
      </c>
      <c r="D141" s="322">
        <f t="shared" ref="D141:AI141" si="82">D40+D103</f>
        <v>200000</v>
      </c>
      <c r="E141" s="322">
        <f t="shared" si="82"/>
        <v>0</v>
      </c>
      <c r="F141" s="322">
        <f t="shared" si="82"/>
        <v>0</v>
      </c>
      <c r="G141" s="322">
        <f t="shared" si="82"/>
        <v>0</v>
      </c>
      <c r="H141" s="322">
        <f t="shared" si="82"/>
        <v>0</v>
      </c>
      <c r="I141" s="322"/>
      <c r="J141" s="322">
        <f t="shared" si="82"/>
        <v>0</v>
      </c>
      <c r="K141" s="322">
        <f t="shared" si="82"/>
        <v>200000</v>
      </c>
      <c r="L141" s="322">
        <f t="shared" si="82"/>
        <v>0</v>
      </c>
      <c r="M141" s="322">
        <f t="shared" si="82"/>
        <v>0</v>
      </c>
      <c r="N141" s="322">
        <f t="shared" si="82"/>
        <v>0</v>
      </c>
      <c r="O141" s="322">
        <f t="shared" si="82"/>
        <v>0</v>
      </c>
      <c r="P141" s="322">
        <f t="shared" si="82"/>
        <v>0</v>
      </c>
      <c r="Q141" s="322">
        <f t="shared" si="82"/>
        <v>0</v>
      </c>
      <c r="R141" s="322">
        <f t="shared" si="82"/>
        <v>200000</v>
      </c>
      <c r="S141" s="322">
        <f t="shared" si="82"/>
        <v>0</v>
      </c>
      <c r="T141" s="322">
        <f t="shared" si="82"/>
        <v>0</v>
      </c>
      <c r="U141" s="322">
        <f t="shared" si="82"/>
        <v>0</v>
      </c>
      <c r="V141" s="322">
        <f t="shared" si="82"/>
        <v>0</v>
      </c>
      <c r="W141" s="322">
        <f t="shared" si="82"/>
        <v>0</v>
      </c>
      <c r="X141" s="322">
        <f t="shared" si="82"/>
        <v>0</v>
      </c>
      <c r="Y141" s="322">
        <f t="shared" si="82"/>
        <v>0</v>
      </c>
      <c r="Z141" s="322">
        <f t="shared" si="82"/>
        <v>200000</v>
      </c>
      <c r="AA141" s="322">
        <f t="shared" si="82"/>
        <v>0</v>
      </c>
      <c r="AB141" s="322">
        <f t="shared" si="82"/>
        <v>0</v>
      </c>
      <c r="AC141" s="322">
        <f t="shared" si="82"/>
        <v>0</v>
      </c>
      <c r="AD141" s="322">
        <f t="shared" si="82"/>
        <v>0</v>
      </c>
      <c r="AE141" s="322">
        <f t="shared" si="82"/>
        <v>0</v>
      </c>
      <c r="AF141" s="322">
        <f t="shared" si="82"/>
        <v>0</v>
      </c>
      <c r="AG141" s="322">
        <f t="shared" si="82"/>
        <v>0</v>
      </c>
      <c r="AH141" s="322">
        <f t="shared" si="82"/>
        <v>200000</v>
      </c>
      <c r="AI141" s="322">
        <f t="shared" si="82"/>
        <v>0</v>
      </c>
    </row>
    <row r="142" spans="1:36" ht="15" x14ac:dyDescent="0.25">
      <c r="A142" s="543"/>
      <c r="B142" s="544"/>
      <c r="C142" s="317" t="s">
        <v>11</v>
      </c>
      <c r="D142" s="211">
        <f t="shared" ref="D142:AI142" si="83">D83+D60+D41+D104</f>
        <v>2230314</v>
      </c>
      <c r="E142" s="211">
        <f t="shared" si="83"/>
        <v>0</v>
      </c>
      <c r="F142" s="211">
        <f t="shared" si="83"/>
        <v>0</v>
      </c>
      <c r="G142" s="211">
        <f t="shared" si="83"/>
        <v>0</v>
      </c>
      <c r="H142" s="211">
        <f t="shared" si="83"/>
        <v>0</v>
      </c>
      <c r="I142" s="211"/>
      <c r="J142" s="211">
        <f t="shared" si="83"/>
        <v>0</v>
      </c>
      <c r="K142" s="211">
        <f t="shared" si="83"/>
        <v>2230314</v>
      </c>
      <c r="L142" s="211">
        <f t="shared" si="83"/>
        <v>0</v>
      </c>
      <c r="M142" s="211">
        <f t="shared" si="83"/>
        <v>0</v>
      </c>
      <c r="N142" s="211">
        <f t="shared" si="83"/>
        <v>0</v>
      </c>
      <c r="O142" s="211">
        <f t="shared" si="83"/>
        <v>0</v>
      </c>
      <c r="P142" s="211">
        <f t="shared" si="83"/>
        <v>0</v>
      </c>
      <c r="Q142" s="211">
        <f t="shared" si="83"/>
        <v>0</v>
      </c>
      <c r="R142" s="211">
        <f t="shared" si="83"/>
        <v>2230314</v>
      </c>
      <c r="S142" s="211">
        <f t="shared" si="83"/>
        <v>0</v>
      </c>
      <c r="T142" s="211">
        <f t="shared" si="83"/>
        <v>0</v>
      </c>
      <c r="U142" s="211">
        <f t="shared" si="83"/>
        <v>0</v>
      </c>
      <c r="V142" s="211">
        <f t="shared" si="83"/>
        <v>0</v>
      </c>
      <c r="W142" s="211">
        <f t="shared" si="83"/>
        <v>0</v>
      </c>
      <c r="X142" s="211">
        <f t="shared" si="83"/>
        <v>0</v>
      </c>
      <c r="Y142" s="211">
        <f t="shared" si="83"/>
        <v>0</v>
      </c>
      <c r="Z142" s="211">
        <f t="shared" si="83"/>
        <v>2230314</v>
      </c>
      <c r="AA142" s="211">
        <f t="shared" si="83"/>
        <v>0</v>
      </c>
      <c r="AB142" s="211">
        <f t="shared" si="83"/>
        <v>0</v>
      </c>
      <c r="AC142" s="211">
        <f t="shared" si="83"/>
        <v>0</v>
      </c>
      <c r="AD142" s="211">
        <f t="shared" si="83"/>
        <v>0</v>
      </c>
      <c r="AE142" s="211">
        <f t="shared" si="83"/>
        <v>0</v>
      </c>
      <c r="AF142" s="211">
        <f t="shared" si="83"/>
        <v>0</v>
      </c>
      <c r="AG142" s="211">
        <f t="shared" si="83"/>
        <v>0</v>
      </c>
      <c r="AH142" s="211">
        <f t="shared" si="83"/>
        <v>2230314</v>
      </c>
      <c r="AI142" s="211">
        <f t="shared" si="83"/>
        <v>3888</v>
      </c>
    </row>
    <row r="143" spans="1:36" ht="15" x14ac:dyDescent="0.25">
      <c r="A143" s="543"/>
      <c r="B143" s="544"/>
      <c r="C143" s="317" t="s">
        <v>91</v>
      </c>
      <c r="D143" s="211">
        <f t="shared" ref="D143:AI143" si="84">D42</f>
        <v>0</v>
      </c>
      <c r="E143" s="211">
        <f t="shared" si="84"/>
        <v>0</v>
      </c>
      <c r="F143" s="211">
        <f t="shared" si="84"/>
        <v>0</v>
      </c>
      <c r="G143" s="211">
        <f t="shared" si="84"/>
        <v>0</v>
      </c>
      <c r="H143" s="211">
        <f t="shared" si="84"/>
        <v>0</v>
      </c>
      <c r="I143" s="211"/>
      <c r="J143" s="211">
        <f t="shared" si="84"/>
        <v>0</v>
      </c>
      <c r="K143" s="211">
        <f t="shared" si="84"/>
        <v>0</v>
      </c>
      <c r="L143" s="320">
        <f t="shared" si="84"/>
        <v>0</v>
      </c>
      <c r="M143" s="320">
        <f t="shared" si="84"/>
        <v>0</v>
      </c>
      <c r="N143" s="320">
        <f t="shared" si="84"/>
        <v>0</v>
      </c>
      <c r="O143" s="320">
        <f t="shared" si="84"/>
        <v>0</v>
      </c>
      <c r="P143" s="320">
        <f t="shared" si="84"/>
        <v>0</v>
      </c>
      <c r="Q143" s="320">
        <f t="shared" si="84"/>
        <v>0</v>
      </c>
      <c r="R143" s="320">
        <f t="shared" si="84"/>
        <v>0</v>
      </c>
      <c r="S143" s="320">
        <f t="shared" si="84"/>
        <v>0</v>
      </c>
      <c r="T143" s="320">
        <f t="shared" si="84"/>
        <v>0</v>
      </c>
      <c r="U143" s="320">
        <f t="shared" si="84"/>
        <v>0</v>
      </c>
      <c r="V143" s="320">
        <f t="shared" si="84"/>
        <v>0</v>
      </c>
      <c r="W143" s="320">
        <f t="shared" si="84"/>
        <v>0</v>
      </c>
      <c r="X143" s="320">
        <f t="shared" si="84"/>
        <v>0</v>
      </c>
      <c r="Y143" s="320">
        <f t="shared" si="84"/>
        <v>0</v>
      </c>
      <c r="Z143" s="320">
        <f t="shared" si="84"/>
        <v>0</v>
      </c>
      <c r="AA143" s="320">
        <f t="shared" si="84"/>
        <v>0</v>
      </c>
      <c r="AB143" s="320">
        <f t="shared" si="84"/>
        <v>0</v>
      </c>
      <c r="AC143" s="320">
        <f t="shared" si="84"/>
        <v>0</v>
      </c>
      <c r="AD143" s="320">
        <f t="shared" si="84"/>
        <v>0</v>
      </c>
      <c r="AE143" s="320">
        <f t="shared" si="84"/>
        <v>0</v>
      </c>
      <c r="AF143" s="320">
        <f t="shared" si="84"/>
        <v>0</v>
      </c>
      <c r="AG143" s="320">
        <f t="shared" si="84"/>
        <v>0</v>
      </c>
      <c r="AH143" s="320">
        <f t="shared" si="84"/>
        <v>0</v>
      </c>
      <c r="AI143" s="320">
        <f t="shared" si="84"/>
        <v>0</v>
      </c>
    </row>
    <row r="144" spans="1:36" ht="15" x14ac:dyDescent="0.25">
      <c r="A144" s="543"/>
      <c r="B144" s="544"/>
      <c r="C144" s="317" t="s">
        <v>12</v>
      </c>
      <c r="D144" s="211">
        <f t="shared" ref="D144:AI144" si="85">D84+D61+D105+D43+D49</f>
        <v>5202970</v>
      </c>
      <c r="E144" s="211">
        <f t="shared" si="85"/>
        <v>93999</v>
      </c>
      <c r="F144" s="211">
        <f t="shared" si="85"/>
        <v>0</v>
      </c>
      <c r="G144" s="211">
        <f t="shared" si="85"/>
        <v>15008</v>
      </c>
      <c r="H144" s="211">
        <f t="shared" si="85"/>
        <v>0</v>
      </c>
      <c r="I144" s="211"/>
      <c r="J144" s="211">
        <f t="shared" si="85"/>
        <v>0</v>
      </c>
      <c r="K144" s="211">
        <f t="shared" si="85"/>
        <v>5311977</v>
      </c>
      <c r="L144" s="211">
        <f t="shared" si="85"/>
        <v>0</v>
      </c>
      <c r="M144" s="211">
        <f t="shared" si="85"/>
        <v>0</v>
      </c>
      <c r="N144" s="211">
        <f t="shared" si="85"/>
        <v>0</v>
      </c>
      <c r="O144" s="211">
        <f t="shared" si="85"/>
        <v>0</v>
      </c>
      <c r="P144" s="211">
        <f t="shared" si="85"/>
        <v>0</v>
      </c>
      <c r="Q144" s="211">
        <f t="shared" si="85"/>
        <v>0</v>
      </c>
      <c r="R144" s="211">
        <f t="shared" si="85"/>
        <v>5311977</v>
      </c>
      <c r="S144" s="211">
        <f t="shared" si="85"/>
        <v>0</v>
      </c>
      <c r="T144" s="211">
        <f t="shared" si="85"/>
        <v>0</v>
      </c>
      <c r="U144" s="211">
        <f t="shared" si="85"/>
        <v>0</v>
      </c>
      <c r="V144" s="211">
        <f t="shared" si="85"/>
        <v>0</v>
      </c>
      <c r="W144" s="211">
        <f t="shared" si="85"/>
        <v>0</v>
      </c>
      <c r="X144" s="211">
        <f t="shared" si="85"/>
        <v>0</v>
      </c>
      <c r="Y144" s="211">
        <f t="shared" si="85"/>
        <v>0</v>
      </c>
      <c r="Z144" s="211">
        <f t="shared" si="85"/>
        <v>5311977</v>
      </c>
      <c r="AA144" s="211">
        <f t="shared" si="85"/>
        <v>0</v>
      </c>
      <c r="AB144" s="211">
        <f t="shared" si="85"/>
        <v>0</v>
      </c>
      <c r="AC144" s="211">
        <f t="shared" si="85"/>
        <v>0</v>
      </c>
      <c r="AD144" s="211">
        <f t="shared" si="85"/>
        <v>0</v>
      </c>
      <c r="AE144" s="211">
        <f t="shared" si="85"/>
        <v>0</v>
      </c>
      <c r="AF144" s="211">
        <f t="shared" si="85"/>
        <v>0</v>
      </c>
      <c r="AG144" s="211">
        <f t="shared" si="85"/>
        <v>0</v>
      </c>
      <c r="AH144" s="211">
        <f t="shared" si="85"/>
        <v>5311977</v>
      </c>
      <c r="AI144" s="211">
        <f t="shared" si="85"/>
        <v>93999</v>
      </c>
    </row>
    <row r="145" spans="1:36" ht="15" x14ac:dyDescent="0.25">
      <c r="A145" s="543"/>
      <c r="B145" s="544"/>
      <c r="C145" s="318" t="s">
        <v>95</v>
      </c>
      <c r="D145" s="319">
        <f t="shared" ref="D145:AI145" si="86">D106+D85+D71+D62+D49+D44</f>
        <v>19133707</v>
      </c>
      <c r="E145" s="319">
        <f t="shared" si="86"/>
        <v>0</v>
      </c>
      <c r="F145" s="319">
        <f t="shared" si="86"/>
        <v>0</v>
      </c>
      <c r="G145" s="319">
        <f t="shared" si="86"/>
        <v>109007</v>
      </c>
      <c r="H145" s="319">
        <f t="shared" si="86"/>
        <v>0</v>
      </c>
      <c r="I145" s="319"/>
      <c r="J145" s="319">
        <f t="shared" si="86"/>
        <v>0</v>
      </c>
      <c r="K145" s="319">
        <f t="shared" si="86"/>
        <v>19242714</v>
      </c>
      <c r="L145" s="319">
        <f t="shared" si="86"/>
        <v>0</v>
      </c>
      <c r="M145" s="319">
        <f t="shared" si="86"/>
        <v>0</v>
      </c>
      <c r="N145" s="319">
        <f t="shared" si="86"/>
        <v>0</v>
      </c>
      <c r="O145" s="319">
        <f t="shared" si="86"/>
        <v>0</v>
      </c>
      <c r="P145" s="319">
        <f t="shared" si="86"/>
        <v>0</v>
      </c>
      <c r="Q145" s="319">
        <f t="shared" si="86"/>
        <v>0</v>
      </c>
      <c r="R145" s="319">
        <f t="shared" si="86"/>
        <v>19242714</v>
      </c>
      <c r="S145" s="319">
        <f t="shared" si="86"/>
        <v>0</v>
      </c>
      <c r="T145" s="319">
        <f t="shared" si="86"/>
        <v>0</v>
      </c>
      <c r="U145" s="319">
        <f t="shared" si="86"/>
        <v>0</v>
      </c>
      <c r="V145" s="319">
        <f t="shared" si="86"/>
        <v>0</v>
      </c>
      <c r="W145" s="319">
        <f t="shared" si="86"/>
        <v>0</v>
      </c>
      <c r="X145" s="319">
        <f t="shared" si="86"/>
        <v>0</v>
      </c>
      <c r="Y145" s="319">
        <f t="shared" si="86"/>
        <v>0</v>
      </c>
      <c r="Z145" s="319">
        <f t="shared" si="86"/>
        <v>19242714</v>
      </c>
      <c r="AA145" s="319">
        <f t="shared" si="86"/>
        <v>0</v>
      </c>
      <c r="AB145" s="319">
        <f t="shared" si="86"/>
        <v>0</v>
      </c>
      <c r="AC145" s="319">
        <f t="shared" si="86"/>
        <v>0</v>
      </c>
      <c r="AD145" s="319">
        <f t="shared" si="86"/>
        <v>0</v>
      </c>
      <c r="AE145" s="319">
        <f t="shared" si="86"/>
        <v>0</v>
      </c>
      <c r="AF145" s="319">
        <f t="shared" si="86"/>
        <v>0</v>
      </c>
      <c r="AG145" s="319">
        <f t="shared" si="86"/>
        <v>0</v>
      </c>
      <c r="AH145" s="319">
        <f t="shared" si="86"/>
        <v>19242714</v>
      </c>
      <c r="AI145" s="319">
        <f t="shared" si="86"/>
        <v>915780</v>
      </c>
      <c r="AJ145" s="1"/>
    </row>
    <row r="146" spans="1:36" ht="15" x14ac:dyDescent="0.25">
      <c r="A146" s="543"/>
      <c r="B146" s="544"/>
      <c r="C146" s="317" t="s">
        <v>36</v>
      </c>
      <c r="D146" s="211">
        <f t="shared" ref="D146:AI146" si="87">D86</f>
        <v>0</v>
      </c>
      <c r="E146" s="211">
        <f t="shared" si="87"/>
        <v>0</v>
      </c>
      <c r="F146" s="211">
        <f t="shared" si="87"/>
        <v>0</v>
      </c>
      <c r="G146" s="211">
        <f t="shared" si="87"/>
        <v>0</v>
      </c>
      <c r="H146" s="211">
        <f t="shared" si="87"/>
        <v>0</v>
      </c>
      <c r="I146" s="211"/>
      <c r="J146" s="211">
        <f t="shared" si="87"/>
        <v>0</v>
      </c>
      <c r="K146" s="211">
        <f t="shared" si="87"/>
        <v>0</v>
      </c>
      <c r="L146" s="320">
        <f t="shared" si="87"/>
        <v>0</v>
      </c>
      <c r="M146" s="320">
        <f t="shared" si="87"/>
        <v>0</v>
      </c>
      <c r="N146" s="320">
        <f t="shared" si="87"/>
        <v>0</v>
      </c>
      <c r="O146" s="320">
        <f t="shared" si="87"/>
        <v>0</v>
      </c>
      <c r="P146" s="320">
        <f t="shared" si="87"/>
        <v>0</v>
      </c>
      <c r="Q146" s="320">
        <f t="shared" si="87"/>
        <v>0</v>
      </c>
      <c r="R146" s="320">
        <f t="shared" si="87"/>
        <v>0</v>
      </c>
      <c r="S146" s="320">
        <f t="shared" si="87"/>
        <v>0</v>
      </c>
      <c r="T146" s="320">
        <f t="shared" si="87"/>
        <v>0</v>
      </c>
      <c r="U146" s="320">
        <f t="shared" si="87"/>
        <v>0</v>
      </c>
      <c r="V146" s="320">
        <f t="shared" si="87"/>
        <v>0</v>
      </c>
      <c r="W146" s="320">
        <f t="shared" si="87"/>
        <v>0</v>
      </c>
      <c r="X146" s="320">
        <f t="shared" si="87"/>
        <v>0</v>
      </c>
      <c r="Y146" s="320">
        <f t="shared" si="87"/>
        <v>0</v>
      </c>
      <c r="Z146" s="320">
        <f t="shared" si="87"/>
        <v>0</v>
      </c>
      <c r="AA146" s="320">
        <f t="shared" si="87"/>
        <v>0</v>
      </c>
      <c r="AB146" s="320">
        <f t="shared" si="87"/>
        <v>0</v>
      </c>
      <c r="AC146" s="320">
        <f t="shared" si="87"/>
        <v>0</v>
      </c>
      <c r="AD146" s="320">
        <f t="shared" si="87"/>
        <v>0</v>
      </c>
      <c r="AE146" s="320">
        <f t="shared" si="87"/>
        <v>0</v>
      </c>
      <c r="AF146" s="320">
        <f t="shared" si="87"/>
        <v>0</v>
      </c>
      <c r="AG146" s="320">
        <f t="shared" si="87"/>
        <v>0</v>
      </c>
      <c r="AH146" s="320">
        <f t="shared" si="87"/>
        <v>0</v>
      </c>
      <c r="AI146" s="320">
        <f t="shared" si="87"/>
        <v>0</v>
      </c>
    </row>
    <row r="147" spans="1:36" ht="15" x14ac:dyDescent="0.25">
      <c r="A147" s="543"/>
      <c r="B147" s="544"/>
      <c r="C147" s="317" t="s">
        <v>23</v>
      </c>
      <c r="D147" s="211">
        <f>D53+D50+D54+D45+D107</f>
        <v>31069824</v>
      </c>
      <c r="E147" s="211">
        <f t="shared" ref="E147:AH147" si="88">E52+E50+E54+E45+E107</f>
        <v>0</v>
      </c>
      <c r="F147" s="211">
        <f t="shared" si="88"/>
        <v>0</v>
      </c>
      <c r="G147" s="211">
        <f t="shared" si="88"/>
        <v>0</v>
      </c>
      <c r="H147" s="211">
        <f t="shared" si="88"/>
        <v>246</v>
      </c>
      <c r="I147" s="211"/>
      <c r="J147" s="211">
        <f t="shared" si="88"/>
        <v>80269</v>
      </c>
      <c r="K147" s="211">
        <f>K53+K50+K54+K45+K107</f>
        <v>31150339</v>
      </c>
      <c r="L147" s="211">
        <f t="shared" si="88"/>
        <v>0</v>
      </c>
      <c r="M147" s="211">
        <f t="shared" si="88"/>
        <v>0</v>
      </c>
      <c r="N147" s="211">
        <f t="shared" si="88"/>
        <v>0</v>
      </c>
      <c r="O147" s="211">
        <f t="shared" si="88"/>
        <v>0</v>
      </c>
      <c r="P147" s="211">
        <f t="shared" si="88"/>
        <v>0</v>
      </c>
      <c r="Q147" s="211">
        <f t="shared" si="88"/>
        <v>0</v>
      </c>
      <c r="R147" s="211">
        <f t="shared" si="88"/>
        <v>13697839</v>
      </c>
      <c r="S147" s="211">
        <f t="shared" si="88"/>
        <v>0</v>
      </c>
      <c r="T147" s="211">
        <f t="shared" si="88"/>
        <v>0</v>
      </c>
      <c r="U147" s="211">
        <f t="shared" si="88"/>
        <v>0</v>
      </c>
      <c r="V147" s="211">
        <f t="shared" si="88"/>
        <v>0</v>
      </c>
      <c r="W147" s="211">
        <f t="shared" si="88"/>
        <v>0</v>
      </c>
      <c r="X147" s="211">
        <f t="shared" si="88"/>
        <v>0</v>
      </c>
      <c r="Y147" s="211">
        <f t="shared" si="88"/>
        <v>0</v>
      </c>
      <c r="Z147" s="211">
        <f t="shared" si="88"/>
        <v>13697839</v>
      </c>
      <c r="AA147" s="211">
        <f t="shared" si="88"/>
        <v>0</v>
      </c>
      <c r="AB147" s="211">
        <f t="shared" si="88"/>
        <v>0</v>
      </c>
      <c r="AC147" s="211">
        <f t="shared" ref="AC147" si="89">AC52+AC50+AC54+AC45+AC107</f>
        <v>0</v>
      </c>
      <c r="AD147" s="211">
        <f t="shared" si="88"/>
        <v>0</v>
      </c>
      <c r="AE147" s="211">
        <f t="shared" si="88"/>
        <v>0</v>
      </c>
      <c r="AF147" s="211">
        <f t="shared" si="88"/>
        <v>0</v>
      </c>
      <c r="AG147" s="211">
        <f t="shared" si="88"/>
        <v>0</v>
      </c>
      <c r="AH147" s="211">
        <f t="shared" si="88"/>
        <v>13697839</v>
      </c>
      <c r="AI147" s="211">
        <f>AI53+AI50+AI54+AI45+AI107</f>
        <v>3956361</v>
      </c>
    </row>
    <row r="148" spans="1:36" ht="15" x14ac:dyDescent="0.25">
      <c r="A148" s="543"/>
      <c r="B148" s="544"/>
      <c r="C148" s="317" t="s">
        <v>5</v>
      </c>
      <c r="D148" s="211">
        <f>D52+D55+D46</f>
        <v>33752196</v>
      </c>
      <c r="E148" s="211">
        <f t="shared" ref="E148:AH148" si="90">E53+E55+E46</f>
        <v>0</v>
      </c>
      <c r="F148" s="211">
        <f t="shared" si="90"/>
        <v>0</v>
      </c>
      <c r="G148" s="211">
        <f t="shared" si="90"/>
        <v>0</v>
      </c>
      <c r="H148" s="211">
        <f t="shared" si="90"/>
        <v>0</v>
      </c>
      <c r="I148" s="211"/>
      <c r="J148" s="211">
        <f t="shared" si="90"/>
        <v>0</v>
      </c>
      <c r="K148" s="211">
        <f>K52+K55+K46</f>
        <v>33752196</v>
      </c>
      <c r="L148" s="320">
        <f t="shared" si="90"/>
        <v>0</v>
      </c>
      <c r="M148" s="320">
        <f t="shared" si="90"/>
        <v>0</v>
      </c>
      <c r="N148" s="320">
        <f t="shared" si="90"/>
        <v>0</v>
      </c>
      <c r="O148" s="320">
        <f t="shared" si="90"/>
        <v>0</v>
      </c>
      <c r="P148" s="320">
        <f t="shared" si="90"/>
        <v>0</v>
      </c>
      <c r="Q148" s="320">
        <f t="shared" si="90"/>
        <v>0</v>
      </c>
      <c r="R148" s="320">
        <f t="shared" si="90"/>
        <v>51204696</v>
      </c>
      <c r="S148" s="320">
        <f t="shared" si="90"/>
        <v>0</v>
      </c>
      <c r="T148" s="320">
        <f t="shared" si="90"/>
        <v>0</v>
      </c>
      <c r="U148" s="320">
        <f t="shared" si="90"/>
        <v>0</v>
      </c>
      <c r="V148" s="320">
        <f t="shared" si="90"/>
        <v>0</v>
      </c>
      <c r="W148" s="320">
        <f t="shared" si="90"/>
        <v>0</v>
      </c>
      <c r="X148" s="320">
        <f t="shared" si="90"/>
        <v>0</v>
      </c>
      <c r="Y148" s="320">
        <f t="shared" si="90"/>
        <v>0</v>
      </c>
      <c r="Z148" s="320">
        <f t="shared" si="90"/>
        <v>51204696</v>
      </c>
      <c r="AA148" s="320">
        <f t="shared" si="90"/>
        <v>0</v>
      </c>
      <c r="AB148" s="320">
        <f t="shared" si="90"/>
        <v>0</v>
      </c>
      <c r="AC148" s="320">
        <f t="shared" si="90"/>
        <v>0</v>
      </c>
      <c r="AD148" s="320">
        <f t="shared" si="90"/>
        <v>0</v>
      </c>
      <c r="AE148" s="320">
        <f t="shared" si="90"/>
        <v>0</v>
      </c>
      <c r="AF148" s="320">
        <f t="shared" si="90"/>
        <v>0</v>
      </c>
      <c r="AG148" s="320">
        <f t="shared" si="90"/>
        <v>0</v>
      </c>
      <c r="AH148" s="320">
        <f t="shared" si="90"/>
        <v>51204696</v>
      </c>
      <c r="AI148" s="320">
        <f>AI52+AI55+AI46</f>
        <v>11230732</v>
      </c>
    </row>
    <row r="149" spans="1:36" ht="15" x14ac:dyDescent="0.25">
      <c r="A149" s="543"/>
      <c r="B149" s="544"/>
      <c r="C149" s="318" t="s">
        <v>96</v>
      </c>
      <c r="D149" s="319">
        <f t="shared" ref="D149:Z149" si="91">D53+D52+D50+D55+D54+D46+D45</f>
        <v>64822020</v>
      </c>
      <c r="E149" s="319">
        <f t="shared" si="91"/>
        <v>0</v>
      </c>
      <c r="F149" s="319">
        <f t="shared" si="91"/>
        <v>0</v>
      </c>
      <c r="G149" s="319">
        <f t="shared" si="91"/>
        <v>0</v>
      </c>
      <c r="H149" s="319">
        <f t="shared" si="91"/>
        <v>246</v>
      </c>
      <c r="I149" s="319"/>
      <c r="J149" s="319">
        <f t="shared" si="91"/>
        <v>80269</v>
      </c>
      <c r="K149" s="319">
        <f t="shared" si="91"/>
        <v>64902535</v>
      </c>
      <c r="L149" s="321">
        <f t="shared" si="91"/>
        <v>0</v>
      </c>
      <c r="M149" s="321">
        <f t="shared" si="91"/>
        <v>0</v>
      </c>
      <c r="N149" s="321">
        <f t="shared" si="91"/>
        <v>0</v>
      </c>
      <c r="O149" s="321">
        <f t="shared" si="91"/>
        <v>0</v>
      </c>
      <c r="P149" s="321">
        <f t="shared" si="91"/>
        <v>0</v>
      </c>
      <c r="Q149" s="321">
        <f t="shared" si="91"/>
        <v>0</v>
      </c>
      <c r="R149" s="321">
        <f t="shared" si="91"/>
        <v>64902535</v>
      </c>
      <c r="S149" s="321">
        <f t="shared" si="91"/>
        <v>0</v>
      </c>
      <c r="T149" s="321">
        <f t="shared" si="91"/>
        <v>0</v>
      </c>
      <c r="U149" s="321">
        <f t="shared" si="91"/>
        <v>0</v>
      </c>
      <c r="V149" s="321">
        <f t="shared" si="91"/>
        <v>0</v>
      </c>
      <c r="W149" s="321">
        <f t="shared" si="91"/>
        <v>0</v>
      </c>
      <c r="X149" s="321">
        <f t="shared" si="91"/>
        <v>0</v>
      </c>
      <c r="Y149" s="321">
        <f t="shared" si="91"/>
        <v>0</v>
      </c>
      <c r="Z149" s="321">
        <f t="shared" si="91"/>
        <v>64902535</v>
      </c>
      <c r="AA149" s="321">
        <f>AA53+AA52+AA50+AA55+AA54+AA46+AA45+AA108</f>
        <v>0</v>
      </c>
      <c r="AB149" s="321">
        <f t="shared" ref="AB149:AI149" si="92">AB53+AB52+AB50+AB55+AB54+AB46+AB45+AB108</f>
        <v>0</v>
      </c>
      <c r="AC149" s="321">
        <f t="shared" si="92"/>
        <v>0</v>
      </c>
      <c r="AD149" s="321">
        <f t="shared" si="92"/>
        <v>0</v>
      </c>
      <c r="AE149" s="321">
        <f t="shared" si="92"/>
        <v>0</v>
      </c>
      <c r="AF149" s="321">
        <f t="shared" si="92"/>
        <v>0</v>
      </c>
      <c r="AG149" s="321">
        <f t="shared" si="92"/>
        <v>0</v>
      </c>
      <c r="AH149" s="321">
        <f t="shared" si="92"/>
        <v>64902535</v>
      </c>
      <c r="AI149" s="321">
        <f t="shared" si="92"/>
        <v>15187093</v>
      </c>
      <c r="AJ149" s="1"/>
    </row>
    <row r="150" spans="1:36" ht="15" x14ac:dyDescent="0.25">
      <c r="A150" s="543"/>
      <c r="B150" s="544"/>
      <c r="C150" s="317" t="s">
        <v>31</v>
      </c>
      <c r="D150" s="211">
        <f>D87+D63</f>
        <v>0</v>
      </c>
      <c r="E150" s="211">
        <f t="shared" ref="E150:AI150" si="93">E87+E63</f>
        <v>0</v>
      </c>
      <c r="F150" s="211">
        <f t="shared" si="93"/>
        <v>0</v>
      </c>
      <c r="G150" s="211">
        <f t="shared" si="93"/>
        <v>0</v>
      </c>
      <c r="H150" s="211">
        <f t="shared" si="93"/>
        <v>0</v>
      </c>
      <c r="I150" s="211"/>
      <c r="J150" s="211">
        <f t="shared" si="93"/>
        <v>0</v>
      </c>
      <c r="K150" s="211">
        <f t="shared" si="93"/>
        <v>0</v>
      </c>
      <c r="L150" s="211">
        <f t="shared" si="93"/>
        <v>0</v>
      </c>
      <c r="M150" s="211">
        <f t="shared" si="93"/>
        <v>0</v>
      </c>
      <c r="N150" s="211">
        <f t="shared" si="93"/>
        <v>0</v>
      </c>
      <c r="O150" s="211">
        <f t="shared" si="93"/>
        <v>0</v>
      </c>
      <c r="P150" s="211">
        <f t="shared" si="93"/>
        <v>0</v>
      </c>
      <c r="Q150" s="211">
        <f t="shared" si="93"/>
        <v>0</v>
      </c>
      <c r="R150" s="211">
        <f t="shared" si="93"/>
        <v>0</v>
      </c>
      <c r="S150" s="211">
        <f t="shared" si="93"/>
        <v>0</v>
      </c>
      <c r="T150" s="211">
        <f t="shared" si="93"/>
        <v>0</v>
      </c>
      <c r="U150" s="211">
        <f t="shared" si="93"/>
        <v>0</v>
      </c>
      <c r="V150" s="211">
        <f t="shared" si="93"/>
        <v>0</v>
      </c>
      <c r="W150" s="211">
        <f t="shared" si="93"/>
        <v>0</v>
      </c>
      <c r="X150" s="211">
        <f t="shared" si="93"/>
        <v>0</v>
      </c>
      <c r="Y150" s="211">
        <f t="shared" si="93"/>
        <v>0</v>
      </c>
      <c r="Z150" s="211">
        <f t="shared" si="93"/>
        <v>0</v>
      </c>
      <c r="AA150" s="211">
        <f t="shared" si="93"/>
        <v>0</v>
      </c>
      <c r="AB150" s="211">
        <f t="shared" si="93"/>
        <v>0</v>
      </c>
      <c r="AC150" s="211">
        <f t="shared" ref="AC150" si="94">AC87+AC63</f>
        <v>0</v>
      </c>
      <c r="AD150" s="211">
        <f t="shared" si="93"/>
        <v>0</v>
      </c>
      <c r="AE150" s="211">
        <f t="shared" si="93"/>
        <v>0</v>
      </c>
      <c r="AF150" s="211">
        <f t="shared" si="93"/>
        <v>0</v>
      </c>
      <c r="AG150" s="211">
        <f t="shared" si="93"/>
        <v>0</v>
      </c>
      <c r="AH150" s="211">
        <f t="shared" si="93"/>
        <v>0</v>
      </c>
      <c r="AI150" s="211">
        <f t="shared" si="93"/>
        <v>0</v>
      </c>
    </row>
    <row r="151" spans="1:36" ht="15" x14ac:dyDescent="0.25">
      <c r="A151" s="543"/>
      <c r="B151" s="544"/>
      <c r="C151" s="317" t="s">
        <v>32</v>
      </c>
      <c r="D151" s="211">
        <f>D64+D88</f>
        <v>0</v>
      </c>
      <c r="E151" s="211">
        <f t="shared" ref="E151:AI151" si="95">E64+E88</f>
        <v>0</v>
      </c>
      <c r="F151" s="211">
        <f t="shared" si="95"/>
        <v>0</v>
      </c>
      <c r="G151" s="211">
        <f t="shared" si="95"/>
        <v>0</v>
      </c>
      <c r="H151" s="211">
        <f t="shared" si="95"/>
        <v>0</v>
      </c>
      <c r="I151" s="211"/>
      <c r="J151" s="211">
        <f t="shared" si="95"/>
        <v>0</v>
      </c>
      <c r="K151" s="211">
        <f t="shared" si="95"/>
        <v>0</v>
      </c>
      <c r="L151" s="211">
        <f t="shared" si="95"/>
        <v>0</v>
      </c>
      <c r="M151" s="211">
        <f t="shared" si="95"/>
        <v>0</v>
      </c>
      <c r="N151" s="211">
        <f t="shared" si="95"/>
        <v>0</v>
      </c>
      <c r="O151" s="211">
        <f t="shared" si="95"/>
        <v>0</v>
      </c>
      <c r="P151" s="211">
        <f t="shared" si="95"/>
        <v>0</v>
      </c>
      <c r="Q151" s="211">
        <f t="shared" si="95"/>
        <v>0</v>
      </c>
      <c r="R151" s="211">
        <f t="shared" si="95"/>
        <v>0</v>
      </c>
      <c r="S151" s="211">
        <f t="shared" si="95"/>
        <v>0</v>
      </c>
      <c r="T151" s="211">
        <f t="shared" si="95"/>
        <v>0</v>
      </c>
      <c r="U151" s="211">
        <f t="shared" si="95"/>
        <v>0</v>
      </c>
      <c r="V151" s="211">
        <f t="shared" si="95"/>
        <v>0</v>
      </c>
      <c r="W151" s="211">
        <f t="shared" si="95"/>
        <v>0</v>
      </c>
      <c r="X151" s="211">
        <f t="shared" si="95"/>
        <v>0</v>
      </c>
      <c r="Y151" s="211">
        <f t="shared" si="95"/>
        <v>0</v>
      </c>
      <c r="Z151" s="211">
        <f t="shared" si="95"/>
        <v>0</v>
      </c>
      <c r="AA151" s="211">
        <f t="shared" si="95"/>
        <v>0</v>
      </c>
      <c r="AB151" s="211">
        <f t="shared" si="95"/>
        <v>0</v>
      </c>
      <c r="AC151" s="211">
        <f t="shared" ref="AC151" si="96">AC64+AC88</f>
        <v>0</v>
      </c>
      <c r="AD151" s="211">
        <f t="shared" si="95"/>
        <v>0</v>
      </c>
      <c r="AE151" s="211">
        <f t="shared" si="95"/>
        <v>0</v>
      </c>
      <c r="AF151" s="211">
        <f t="shared" si="95"/>
        <v>0</v>
      </c>
      <c r="AG151" s="211">
        <f t="shared" si="95"/>
        <v>0</v>
      </c>
      <c r="AH151" s="211">
        <f t="shared" si="95"/>
        <v>0</v>
      </c>
      <c r="AI151" s="211">
        <f t="shared" si="95"/>
        <v>0</v>
      </c>
    </row>
    <row r="152" spans="1:36" ht="15" x14ac:dyDescent="0.25">
      <c r="A152" s="543"/>
      <c r="B152" s="544"/>
      <c r="C152" s="317" t="s">
        <v>13</v>
      </c>
      <c r="D152" s="211">
        <f>D89+D65</f>
        <v>136938</v>
      </c>
      <c r="E152" s="211">
        <f t="shared" ref="E152:AI152" si="97">E89+E65</f>
        <v>0</v>
      </c>
      <c r="F152" s="211">
        <f t="shared" si="97"/>
        <v>0</v>
      </c>
      <c r="G152" s="211">
        <f t="shared" si="97"/>
        <v>0</v>
      </c>
      <c r="H152" s="211">
        <f t="shared" si="97"/>
        <v>0</v>
      </c>
      <c r="I152" s="211"/>
      <c r="J152" s="211">
        <f t="shared" si="97"/>
        <v>0</v>
      </c>
      <c r="K152" s="211">
        <f t="shared" si="97"/>
        <v>136938</v>
      </c>
      <c r="L152" s="211">
        <f t="shared" si="97"/>
        <v>0</v>
      </c>
      <c r="M152" s="211">
        <f t="shared" si="97"/>
        <v>0</v>
      </c>
      <c r="N152" s="211">
        <f t="shared" si="97"/>
        <v>0</v>
      </c>
      <c r="O152" s="211">
        <f t="shared" si="97"/>
        <v>0</v>
      </c>
      <c r="P152" s="211">
        <f t="shared" si="97"/>
        <v>0</v>
      </c>
      <c r="Q152" s="211">
        <f t="shared" si="97"/>
        <v>0</v>
      </c>
      <c r="R152" s="211">
        <f t="shared" si="97"/>
        <v>136938</v>
      </c>
      <c r="S152" s="211">
        <f t="shared" si="97"/>
        <v>0</v>
      </c>
      <c r="T152" s="211">
        <f t="shared" si="97"/>
        <v>0</v>
      </c>
      <c r="U152" s="211">
        <f t="shared" si="97"/>
        <v>0</v>
      </c>
      <c r="V152" s="211">
        <f t="shared" si="97"/>
        <v>0</v>
      </c>
      <c r="W152" s="211">
        <f t="shared" si="97"/>
        <v>0</v>
      </c>
      <c r="X152" s="211">
        <f t="shared" si="97"/>
        <v>0</v>
      </c>
      <c r="Y152" s="211">
        <f t="shared" si="97"/>
        <v>0</v>
      </c>
      <c r="Z152" s="211">
        <f t="shared" si="97"/>
        <v>136938</v>
      </c>
      <c r="AA152" s="211">
        <f t="shared" si="97"/>
        <v>0</v>
      </c>
      <c r="AB152" s="211">
        <f t="shared" si="97"/>
        <v>0</v>
      </c>
      <c r="AC152" s="211">
        <f t="shared" ref="AC152" si="98">AC89+AC65</f>
        <v>0</v>
      </c>
      <c r="AD152" s="211">
        <f t="shared" si="97"/>
        <v>0</v>
      </c>
      <c r="AE152" s="211">
        <f t="shared" si="97"/>
        <v>0</v>
      </c>
      <c r="AF152" s="211">
        <f t="shared" si="97"/>
        <v>0</v>
      </c>
      <c r="AG152" s="211">
        <f t="shared" si="97"/>
        <v>0</v>
      </c>
      <c r="AH152" s="211">
        <f t="shared" si="97"/>
        <v>136938</v>
      </c>
      <c r="AI152" s="211">
        <f t="shared" si="97"/>
        <v>0</v>
      </c>
    </row>
    <row r="153" spans="1:36" ht="15" x14ac:dyDescent="0.25">
      <c r="A153" s="543"/>
      <c r="B153" s="544"/>
      <c r="C153" s="317" t="s">
        <v>14</v>
      </c>
      <c r="D153" s="211">
        <f>D90+D66</f>
        <v>36973</v>
      </c>
      <c r="E153" s="211">
        <f t="shared" ref="E153:AI153" si="99">E90+E66</f>
        <v>0</v>
      </c>
      <c r="F153" s="211">
        <f t="shared" si="99"/>
        <v>0</v>
      </c>
      <c r="G153" s="211">
        <f t="shared" si="99"/>
        <v>0</v>
      </c>
      <c r="H153" s="211">
        <f t="shared" si="99"/>
        <v>0</v>
      </c>
      <c r="I153" s="211"/>
      <c r="J153" s="211">
        <f t="shared" si="99"/>
        <v>0</v>
      </c>
      <c r="K153" s="211">
        <f t="shared" si="99"/>
        <v>36973</v>
      </c>
      <c r="L153" s="211">
        <f t="shared" si="99"/>
        <v>0</v>
      </c>
      <c r="M153" s="211">
        <f t="shared" si="99"/>
        <v>0</v>
      </c>
      <c r="N153" s="211">
        <f t="shared" si="99"/>
        <v>0</v>
      </c>
      <c r="O153" s="211">
        <f t="shared" si="99"/>
        <v>0</v>
      </c>
      <c r="P153" s="211">
        <f t="shared" si="99"/>
        <v>0</v>
      </c>
      <c r="Q153" s="211">
        <f t="shared" si="99"/>
        <v>0</v>
      </c>
      <c r="R153" s="211">
        <f t="shared" si="99"/>
        <v>36973</v>
      </c>
      <c r="S153" s="211">
        <f t="shared" si="99"/>
        <v>0</v>
      </c>
      <c r="T153" s="211">
        <f t="shared" si="99"/>
        <v>0</v>
      </c>
      <c r="U153" s="211">
        <f t="shared" si="99"/>
        <v>0</v>
      </c>
      <c r="V153" s="211">
        <f t="shared" si="99"/>
        <v>0</v>
      </c>
      <c r="W153" s="211">
        <f t="shared" si="99"/>
        <v>0</v>
      </c>
      <c r="X153" s="211">
        <f t="shared" si="99"/>
        <v>0</v>
      </c>
      <c r="Y153" s="211">
        <f t="shared" si="99"/>
        <v>0</v>
      </c>
      <c r="Z153" s="211">
        <f t="shared" si="99"/>
        <v>36973</v>
      </c>
      <c r="AA153" s="211">
        <f t="shared" si="99"/>
        <v>0</v>
      </c>
      <c r="AB153" s="211">
        <f t="shared" si="99"/>
        <v>0</v>
      </c>
      <c r="AC153" s="211">
        <f t="shared" ref="AC153" si="100">AC90+AC66</f>
        <v>0</v>
      </c>
      <c r="AD153" s="211">
        <f t="shared" si="99"/>
        <v>0</v>
      </c>
      <c r="AE153" s="211">
        <f t="shared" si="99"/>
        <v>0</v>
      </c>
      <c r="AF153" s="211">
        <f t="shared" si="99"/>
        <v>0</v>
      </c>
      <c r="AG153" s="211">
        <f t="shared" si="99"/>
        <v>0</v>
      </c>
      <c r="AH153" s="211">
        <f t="shared" si="99"/>
        <v>36973</v>
      </c>
      <c r="AI153" s="211">
        <f t="shared" si="99"/>
        <v>0</v>
      </c>
    </row>
    <row r="154" spans="1:36" ht="15" x14ac:dyDescent="0.25">
      <c r="A154" s="543"/>
      <c r="B154" s="544"/>
      <c r="C154" s="318" t="s">
        <v>97</v>
      </c>
      <c r="D154" s="319">
        <f>D90+D89+D87+D66+D65+D64+D63+D88+D107</f>
        <v>173911</v>
      </c>
      <c r="E154" s="319">
        <f t="shared" ref="E154:Y154" si="101">E90+E89+E87+E66+E65+E64+E63+E88+E107</f>
        <v>0</v>
      </c>
      <c r="F154" s="319">
        <f t="shared" si="101"/>
        <v>0</v>
      </c>
      <c r="G154" s="319">
        <f t="shared" si="101"/>
        <v>0</v>
      </c>
      <c r="H154" s="319">
        <f t="shared" si="101"/>
        <v>0</v>
      </c>
      <c r="I154" s="319"/>
      <c r="J154" s="319">
        <f t="shared" si="101"/>
        <v>0</v>
      </c>
      <c r="K154" s="319">
        <f t="shared" si="101"/>
        <v>173911</v>
      </c>
      <c r="L154" s="319">
        <f t="shared" si="101"/>
        <v>0</v>
      </c>
      <c r="M154" s="319">
        <f t="shared" si="101"/>
        <v>0</v>
      </c>
      <c r="N154" s="319">
        <f t="shared" si="101"/>
        <v>0</v>
      </c>
      <c r="O154" s="319">
        <f t="shared" si="101"/>
        <v>0</v>
      </c>
      <c r="P154" s="319">
        <f t="shared" si="101"/>
        <v>0</v>
      </c>
      <c r="Q154" s="319">
        <f t="shared" si="101"/>
        <v>0</v>
      </c>
      <c r="R154" s="319">
        <f t="shared" si="101"/>
        <v>173911</v>
      </c>
      <c r="S154" s="319">
        <f t="shared" si="101"/>
        <v>0</v>
      </c>
      <c r="T154" s="319">
        <f t="shared" si="101"/>
        <v>0</v>
      </c>
      <c r="U154" s="319">
        <f t="shared" si="101"/>
        <v>0</v>
      </c>
      <c r="V154" s="319">
        <f t="shared" si="101"/>
        <v>0</v>
      </c>
      <c r="W154" s="319">
        <f t="shared" si="101"/>
        <v>0</v>
      </c>
      <c r="X154" s="319">
        <f t="shared" si="101"/>
        <v>0</v>
      </c>
      <c r="Y154" s="319">
        <f t="shared" si="101"/>
        <v>0</v>
      </c>
      <c r="Z154" s="319">
        <f t="shared" ref="Z154:AG154" si="102">Z90+Z89+Z87+Z66+Z65+Z64+Z63+Z88</f>
        <v>173911</v>
      </c>
      <c r="AA154" s="319">
        <f t="shared" si="102"/>
        <v>0</v>
      </c>
      <c r="AB154" s="319">
        <f t="shared" si="102"/>
        <v>0</v>
      </c>
      <c r="AC154" s="319">
        <f t="shared" si="102"/>
        <v>0</v>
      </c>
      <c r="AD154" s="319">
        <f t="shared" si="102"/>
        <v>0</v>
      </c>
      <c r="AE154" s="319">
        <f t="shared" si="102"/>
        <v>0</v>
      </c>
      <c r="AF154" s="319">
        <f t="shared" si="102"/>
        <v>0</v>
      </c>
      <c r="AG154" s="319">
        <f t="shared" si="102"/>
        <v>0</v>
      </c>
      <c r="AH154" s="319">
        <f>AH90+AH89+AH87+AH66+AH65+AH64+AH63+AH88</f>
        <v>173911</v>
      </c>
      <c r="AI154" s="319">
        <f>AI90+AI89+AI87+AI66+AI65+AI64+AI63+AI88</f>
        <v>0</v>
      </c>
      <c r="AJ154" s="1"/>
    </row>
    <row r="155" spans="1:36" ht="15" x14ac:dyDescent="0.25">
      <c r="A155" s="543"/>
      <c r="B155" s="544"/>
      <c r="C155" s="317" t="s">
        <v>15</v>
      </c>
      <c r="D155" s="211">
        <f t="shared" ref="D155:AI155" si="103">D92+D68+D109</f>
        <v>0</v>
      </c>
      <c r="E155" s="211">
        <f t="shared" si="103"/>
        <v>0</v>
      </c>
      <c r="F155" s="211">
        <f t="shared" si="103"/>
        <v>0</v>
      </c>
      <c r="G155" s="211">
        <f t="shared" si="103"/>
        <v>0</v>
      </c>
      <c r="H155" s="211">
        <f t="shared" si="103"/>
        <v>0</v>
      </c>
      <c r="I155" s="211"/>
      <c r="J155" s="211">
        <f t="shared" si="103"/>
        <v>0</v>
      </c>
      <c r="K155" s="211">
        <f t="shared" si="103"/>
        <v>0</v>
      </c>
      <c r="L155" s="211">
        <f t="shared" si="103"/>
        <v>0</v>
      </c>
      <c r="M155" s="211">
        <f t="shared" si="103"/>
        <v>0</v>
      </c>
      <c r="N155" s="211">
        <f t="shared" si="103"/>
        <v>0</v>
      </c>
      <c r="O155" s="211">
        <f t="shared" si="103"/>
        <v>0</v>
      </c>
      <c r="P155" s="211">
        <f t="shared" si="103"/>
        <v>0</v>
      </c>
      <c r="Q155" s="211">
        <f t="shared" si="103"/>
        <v>0</v>
      </c>
      <c r="R155" s="211">
        <f t="shared" si="103"/>
        <v>0</v>
      </c>
      <c r="S155" s="211">
        <f t="shared" si="103"/>
        <v>0</v>
      </c>
      <c r="T155" s="211">
        <f t="shared" si="103"/>
        <v>0</v>
      </c>
      <c r="U155" s="211">
        <f t="shared" si="103"/>
        <v>0</v>
      </c>
      <c r="V155" s="211">
        <f t="shared" si="103"/>
        <v>0</v>
      </c>
      <c r="W155" s="211">
        <f t="shared" si="103"/>
        <v>0</v>
      </c>
      <c r="X155" s="211">
        <f t="shared" si="103"/>
        <v>0</v>
      </c>
      <c r="Y155" s="211">
        <f t="shared" si="103"/>
        <v>0</v>
      </c>
      <c r="Z155" s="211">
        <f t="shared" si="103"/>
        <v>0</v>
      </c>
      <c r="AA155" s="211">
        <f t="shared" si="103"/>
        <v>0</v>
      </c>
      <c r="AB155" s="211">
        <f t="shared" si="103"/>
        <v>0</v>
      </c>
      <c r="AC155" s="211">
        <f t="shared" si="103"/>
        <v>0</v>
      </c>
      <c r="AD155" s="211">
        <f t="shared" si="103"/>
        <v>0</v>
      </c>
      <c r="AE155" s="211">
        <f t="shared" si="103"/>
        <v>0</v>
      </c>
      <c r="AF155" s="211">
        <f t="shared" si="103"/>
        <v>0</v>
      </c>
      <c r="AG155" s="211">
        <f t="shared" si="103"/>
        <v>0</v>
      </c>
      <c r="AH155" s="211">
        <f t="shared" si="103"/>
        <v>0</v>
      </c>
      <c r="AI155" s="211">
        <f t="shared" si="103"/>
        <v>0</v>
      </c>
    </row>
    <row r="156" spans="1:36" ht="15" x14ac:dyDescent="0.25">
      <c r="A156" s="543"/>
      <c r="B156" s="544"/>
      <c r="C156" s="317" t="s">
        <v>16</v>
      </c>
      <c r="D156" s="211">
        <f t="shared" ref="D156:AI156" si="104">D93+D69+D110</f>
        <v>0</v>
      </c>
      <c r="E156" s="211">
        <f t="shared" si="104"/>
        <v>0</v>
      </c>
      <c r="F156" s="211">
        <f t="shared" si="104"/>
        <v>0</v>
      </c>
      <c r="G156" s="211">
        <f t="shared" si="104"/>
        <v>0</v>
      </c>
      <c r="H156" s="211">
        <f t="shared" si="104"/>
        <v>0</v>
      </c>
      <c r="I156" s="211"/>
      <c r="J156" s="211">
        <f t="shared" si="104"/>
        <v>0</v>
      </c>
      <c r="K156" s="211">
        <f t="shared" si="104"/>
        <v>0</v>
      </c>
      <c r="L156" s="211">
        <f t="shared" si="104"/>
        <v>0</v>
      </c>
      <c r="M156" s="211">
        <f t="shared" si="104"/>
        <v>0</v>
      </c>
      <c r="N156" s="211">
        <f t="shared" si="104"/>
        <v>0</v>
      </c>
      <c r="O156" s="211">
        <f t="shared" si="104"/>
        <v>0</v>
      </c>
      <c r="P156" s="211">
        <f t="shared" si="104"/>
        <v>0</v>
      </c>
      <c r="Q156" s="211">
        <f t="shared" si="104"/>
        <v>0</v>
      </c>
      <c r="R156" s="211">
        <f t="shared" si="104"/>
        <v>0</v>
      </c>
      <c r="S156" s="211">
        <f t="shared" si="104"/>
        <v>0</v>
      </c>
      <c r="T156" s="211">
        <f t="shared" si="104"/>
        <v>0</v>
      </c>
      <c r="U156" s="211">
        <f t="shared" si="104"/>
        <v>0</v>
      </c>
      <c r="V156" s="211">
        <f t="shared" si="104"/>
        <v>0</v>
      </c>
      <c r="W156" s="211">
        <f t="shared" si="104"/>
        <v>0</v>
      </c>
      <c r="X156" s="211">
        <f t="shared" si="104"/>
        <v>0</v>
      </c>
      <c r="Y156" s="211">
        <f t="shared" si="104"/>
        <v>0</v>
      </c>
      <c r="Z156" s="211">
        <f t="shared" si="104"/>
        <v>0</v>
      </c>
      <c r="AA156" s="211">
        <f t="shared" si="104"/>
        <v>0</v>
      </c>
      <c r="AB156" s="211">
        <f t="shared" si="104"/>
        <v>0</v>
      </c>
      <c r="AC156" s="211">
        <f t="shared" si="104"/>
        <v>0</v>
      </c>
      <c r="AD156" s="211">
        <f t="shared" si="104"/>
        <v>0</v>
      </c>
      <c r="AE156" s="211">
        <f t="shared" si="104"/>
        <v>0</v>
      </c>
      <c r="AF156" s="211">
        <f t="shared" si="104"/>
        <v>0</v>
      </c>
      <c r="AG156" s="211">
        <f t="shared" si="104"/>
        <v>0</v>
      </c>
      <c r="AH156" s="211">
        <f t="shared" si="104"/>
        <v>0</v>
      </c>
      <c r="AI156" s="211">
        <f t="shared" si="104"/>
        <v>0</v>
      </c>
    </row>
    <row r="157" spans="1:36" ht="15" x14ac:dyDescent="0.25">
      <c r="A157" s="543"/>
      <c r="B157" s="544"/>
      <c r="C157" s="318" t="s">
        <v>98</v>
      </c>
      <c r="D157" s="319">
        <f t="shared" ref="D157:AI157" si="105">D93+D92+D69+D68+D109+D110</f>
        <v>0</v>
      </c>
      <c r="E157" s="319">
        <f t="shared" si="105"/>
        <v>0</v>
      </c>
      <c r="F157" s="319">
        <f t="shared" si="105"/>
        <v>0</v>
      </c>
      <c r="G157" s="319">
        <f t="shared" si="105"/>
        <v>0</v>
      </c>
      <c r="H157" s="319">
        <f t="shared" si="105"/>
        <v>0</v>
      </c>
      <c r="I157" s="319"/>
      <c r="J157" s="319">
        <f t="shared" si="105"/>
        <v>0</v>
      </c>
      <c r="K157" s="319">
        <f t="shared" si="105"/>
        <v>0</v>
      </c>
      <c r="L157" s="319">
        <f t="shared" si="105"/>
        <v>0</v>
      </c>
      <c r="M157" s="319">
        <f t="shared" si="105"/>
        <v>0</v>
      </c>
      <c r="N157" s="319">
        <f t="shared" si="105"/>
        <v>0</v>
      </c>
      <c r="O157" s="319">
        <f t="shared" si="105"/>
        <v>0</v>
      </c>
      <c r="P157" s="319">
        <f t="shared" si="105"/>
        <v>0</v>
      </c>
      <c r="Q157" s="319">
        <f t="shared" si="105"/>
        <v>0</v>
      </c>
      <c r="R157" s="319">
        <f t="shared" si="105"/>
        <v>0</v>
      </c>
      <c r="S157" s="319">
        <f t="shared" si="105"/>
        <v>0</v>
      </c>
      <c r="T157" s="319">
        <f t="shared" si="105"/>
        <v>0</v>
      </c>
      <c r="U157" s="319">
        <f t="shared" si="105"/>
        <v>0</v>
      </c>
      <c r="V157" s="319">
        <f t="shared" si="105"/>
        <v>0</v>
      </c>
      <c r="W157" s="319">
        <f t="shared" si="105"/>
        <v>0</v>
      </c>
      <c r="X157" s="319">
        <f t="shared" si="105"/>
        <v>0</v>
      </c>
      <c r="Y157" s="319">
        <f t="shared" si="105"/>
        <v>0</v>
      </c>
      <c r="Z157" s="319">
        <f t="shared" si="105"/>
        <v>0</v>
      </c>
      <c r="AA157" s="319">
        <f t="shared" si="105"/>
        <v>0</v>
      </c>
      <c r="AB157" s="319">
        <f t="shared" si="105"/>
        <v>0</v>
      </c>
      <c r="AC157" s="319">
        <f t="shared" si="105"/>
        <v>0</v>
      </c>
      <c r="AD157" s="319">
        <f t="shared" si="105"/>
        <v>0</v>
      </c>
      <c r="AE157" s="319">
        <f t="shared" si="105"/>
        <v>0</v>
      </c>
      <c r="AF157" s="319">
        <f t="shared" si="105"/>
        <v>0</v>
      </c>
      <c r="AG157" s="319">
        <f t="shared" si="105"/>
        <v>0</v>
      </c>
      <c r="AH157" s="319">
        <f t="shared" si="105"/>
        <v>0</v>
      </c>
      <c r="AI157" s="319">
        <f t="shared" si="105"/>
        <v>0</v>
      </c>
      <c r="AJ157" s="1"/>
    </row>
    <row r="158" spans="1:36" ht="15" x14ac:dyDescent="0.25">
      <c r="A158" s="543"/>
      <c r="B158" s="544"/>
      <c r="C158" s="318" t="s">
        <v>110</v>
      </c>
      <c r="D158" s="319">
        <f t="shared" ref="D158:AI158" si="106">D51</f>
        <v>2359880</v>
      </c>
      <c r="E158" s="319">
        <f t="shared" si="106"/>
        <v>0</v>
      </c>
      <c r="F158" s="319">
        <f t="shared" si="106"/>
        <v>0</v>
      </c>
      <c r="G158" s="319">
        <f t="shared" si="106"/>
        <v>0</v>
      </c>
      <c r="H158" s="319">
        <f t="shared" si="106"/>
        <v>0</v>
      </c>
      <c r="I158" s="319"/>
      <c r="J158" s="319">
        <f t="shared" si="106"/>
        <v>1896776</v>
      </c>
      <c r="K158" s="319">
        <f t="shared" si="106"/>
        <v>4256656</v>
      </c>
      <c r="L158" s="323">
        <f t="shared" si="106"/>
        <v>0</v>
      </c>
      <c r="M158" s="323">
        <f t="shared" si="106"/>
        <v>0</v>
      </c>
      <c r="N158" s="323">
        <f t="shared" si="106"/>
        <v>0</v>
      </c>
      <c r="O158" s="323">
        <f t="shared" si="106"/>
        <v>0</v>
      </c>
      <c r="P158" s="323">
        <f t="shared" si="106"/>
        <v>0</v>
      </c>
      <c r="Q158" s="323">
        <f t="shared" si="106"/>
        <v>0</v>
      </c>
      <c r="R158" s="323">
        <f t="shared" si="106"/>
        <v>4256656</v>
      </c>
      <c r="S158" s="323">
        <f t="shared" si="106"/>
        <v>0</v>
      </c>
      <c r="T158" s="323">
        <f t="shared" si="106"/>
        <v>0</v>
      </c>
      <c r="U158" s="323">
        <f t="shared" si="106"/>
        <v>0</v>
      </c>
      <c r="V158" s="323">
        <f t="shared" si="106"/>
        <v>0</v>
      </c>
      <c r="W158" s="323">
        <f t="shared" si="106"/>
        <v>0</v>
      </c>
      <c r="X158" s="323">
        <f t="shared" si="106"/>
        <v>0</v>
      </c>
      <c r="Y158" s="323">
        <f t="shared" si="106"/>
        <v>0</v>
      </c>
      <c r="Z158" s="323">
        <f t="shared" si="106"/>
        <v>4256656</v>
      </c>
      <c r="AA158" s="323">
        <f t="shared" si="106"/>
        <v>0</v>
      </c>
      <c r="AB158" s="323">
        <f t="shared" si="106"/>
        <v>0</v>
      </c>
      <c r="AC158" s="323">
        <f t="shared" si="106"/>
        <v>0</v>
      </c>
      <c r="AD158" s="323">
        <f t="shared" si="106"/>
        <v>0</v>
      </c>
      <c r="AE158" s="323">
        <f t="shared" si="106"/>
        <v>0</v>
      </c>
      <c r="AF158" s="323">
        <f t="shared" si="106"/>
        <v>0</v>
      </c>
      <c r="AG158" s="323">
        <f t="shared" si="106"/>
        <v>0</v>
      </c>
      <c r="AH158" s="323">
        <f t="shared" si="106"/>
        <v>4256656</v>
      </c>
      <c r="AI158" s="323">
        <f t="shared" si="106"/>
        <v>2359880</v>
      </c>
      <c r="AJ158" s="1"/>
    </row>
    <row r="159" spans="1:36" ht="15" x14ac:dyDescent="0.25">
      <c r="A159" s="543"/>
      <c r="B159" s="544"/>
      <c r="C159" s="317" t="s">
        <v>3</v>
      </c>
      <c r="D159" s="324">
        <f t="shared" ref="D159:AI159" si="107">D48</f>
        <v>468964187</v>
      </c>
      <c r="E159" s="324">
        <f t="shared" si="107"/>
        <v>0</v>
      </c>
      <c r="F159" s="324">
        <f t="shared" si="107"/>
        <v>-417616</v>
      </c>
      <c r="G159" s="324">
        <f t="shared" si="107"/>
        <v>0</v>
      </c>
      <c r="H159" s="324">
        <f t="shared" si="107"/>
        <v>0</v>
      </c>
      <c r="I159" s="324"/>
      <c r="J159" s="324">
        <f t="shared" si="107"/>
        <v>0</v>
      </c>
      <c r="K159" s="324">
        <f t="shared" si="107"/>
        <v>466078571</v>
      </c>
      <c r="L159" s="325">
        <f t="shared" si="107"/>
        <v>0</v>
      </c>
      <c r="M159" s="325">
        <f t="shared" si="107"/>
        <v>0</v>
      </c>
      <c r="N159" s="325">
        <f t="shared" si="107"/>
        <v>0</v>
      </c>
      <c r="O159" s="325">
        <f t="shared" si="107"/>
        <v>0</v>
      </c>
      <c r="P159" s="325">
        <f t="shared" si="107"/>
        <v>0</v>
      </c>
      <c r="Q159" s="325">
        <f t="shared" si="107"/>
        <v>0</v>
      </c>
      <c r="R159" s="325">
        <f t="shared" si="107"/>
        <v>466078571</v>
      </c>
      <c r="S159" s="325">
        <f t="shared" si="107"/>
        <v>0</v>
      </c>
      <c r="T159" s="325">
        <f t="shared" si="107"/>
        <v>0</v>
      </c>
      <c r="U159" s="325">
        <f t="shared" si="107"/>
        <v>0</v>
      </c>
      <c r="V159" s="325">
        <f t="shared" si="107"/>
        <v>0</v>
      </c>
      <c r="W159" s="325">
        <f t="shared" si="107"/>
        <v>0</v>
      </c>
      <c r="X159" s="325">
        <f t="shared" si="107"/>
        <v>0</v>
      </c>
      <c r="Y159" s="325">
        <f t="shared" si="107"/>
        <v>0</v>
      </c>
      <c r="Z159" s="325">
        <f t="shared" si="107"/>
        <v>466078571</v>
      </c>
      <c r="AA159" s="325">
        <f t="shared" si="107"/>
        <v>0</v>
      </c>
      <c r="AB159" s="325">
        <f t="shared" si="107"/>
        <v>0</v>
      </c>
      <c r="AC159" s="325">
        <f t="shared" si="107"/>
        <v>0</v>
      </c>
      <c r="AD159" s="325">
        <f t="shared" si="107"/>
        <v>0</v>
      </c>
      <c r="AE159" s="325">
        <f t="shared" si="107"/>
        <v>0</v>
      </c>
      <c r="AF159" s="325">
        <f t="shared" si="107"/>
        <v>0</v>
      </c>
      <c r="AG159" s="325">
        <f t="shared" si="107"/>
        <v>0</v>
      </c>
      <c r="AH159" s="325">
        <f t="shared" si="107"/>
        <v>466078571</v>
      </c>
      <c r="AI159" s="325">
        <f t="shared" si="107"/>
        <v>124568788</v>
      </c>
      <c r="AJ159" s="1"/>
    </row>
    <row r="160" spans="1:36" ht="15" x14ac:dyDescent="0.25">
      <c r="A160" s="545"/>
      <c r="B160" s="546"/>
      <c r="C160" s="318" t="s">
        <v>99</v>
      </c>
      <c r="D160" s="319">
        <f>D112</f>
        <v>555453705</v>
      </c>
      <c r="E160" s="319">
        <f t="shared" ref="E160:AI160" si="108">E112</f>
        <v>0</v>
      </c>
      <c r="F160" s="319">
        <f t="shared" si="108"/>
        <v>-417616</v>
      </c>
      <c r="G160" s="319">
        <f t="shared" si="108"/>
        <v>109007</v>
      </c>
      <c r="H160" s="319">
        <f t="shared" si="108"/>
        <v>246</v>
      </c>
      <c r="I160" s="319"/>
      <c r="J160" s="319">
        <f t="shared" si="108"/>
        <v>1977045</v>
      </c>
      <c r="K160" s="319">
        <f t="shared" si="108"/>
        <v>554654387</v>
      </c>
      <c r="L160" s="319">
        <f t="shared" ref="L160:AH160" si="109">L112</f>
        <v>0</v>
      </c>
      <c r="M160" s="319">
        <f t="shared" si="109"/>
        <v>0</v>
      </c>
      <c r="N160" s="319">
        <f t="shared" si="109"/>
        <v>0</v>
      </c>
      <c r="O160" s="319">
        <f t="shared" si="109"/>
        <v>0</v>
      </c>
      <c r="P160" s="319">
        <f t="shared" ref="P160" si="110">P112</f>
        <v>0</v>
      </c>
      <c r="Q160" s="319">
        <f t="shared" si="109"/>
        <v>0</v>
      </c>
      <c r="R160" s="319">
        <f t="shared" si="109"/>
        <v>554654387</v>
      </c>
      <c r="S160" s="319">
        <f t="shared" si="109"/>
        <v>0</v>
      </c>
      <c r="T160" s="319">
        <f t="shared" si="109"/>
        <v>0</v>
      </c>
      <c r="U160" s="319">
        <f t="shared" si="109"/>
        <v>0</v>
      </c>
      <c r="V160" s="319">
        <f t="shared" ref="V160" si="111">V112</f>
        <v>0</v>
      </c>
      <c r="W160" s="319">
        <f t="shared" si="109"/>
        <v>0</v>
      </c>
      <c r="X160" s="319">
        <f t="shared" si="109"/>
        <v>0</v>
      </c>
      <c r="Y160" s="319">
        <f t="shared" si="109"/>
        <v>0</v>
      </c>
      <c r="Z160" s="319">
        <f t="shared" si="109"/>
        <v>554654387</v>
      </c>
      <c r="AA160" s="319">
        <f t="shared" si="109"/>
        <v>0</v>
      </c>
      <c r="AB160" s="319">
        <f t="shared" si="109"/>
        <v>0</v>
      </c>
      <c r="AC160" s="319">
        <f t="shared" ref="AC160" si="112">AC112</f>
        <v>0</v>
      </c>
      <c r="AD160" s="319">
        <f t="shared" si="109"/>
        <v>0</v>
      </c>
      <c r="AE160" s="319">
        <f t="shared" si="109"/>
        <v>0</v>
      </c>
      <c r="AF160" s="319">
        <f t="shared" si="109"/>
        <v>0</v>
      </c>
      <c r="AG160" s="319">
        <f t="shared" si="109"/>
        <v>0</v>
      </c>
      <c r="AH160" s="319">
        <f t="shared" si="109"/>
        <v>554654387</v>
      </c>
      <c r="AI160" s="319">
        <f t="shared" si="108"/>
        <v>143031541</v>
      </c>
      <c r="AJ160" s="1"/>
    </row>
    <row r="161" spans="1:36" ht="15" x14ac:dyDescent="0.25">
      <c r="A161" s="1"/>
      <c r="B161" s="98"/>
      <c r="C161" s="326"/>
      <c r="D161" s="326"/>
      <c r="E161" s="327"/>
      <c r="F161" s="326"/>
      <c r="G161" s="326"/>
      <c r="H161" s="326"/>
      <c r="I161" s="326"/>
      <c r="J161" s="326"/>
      <c r="K161" s="326"/>
      <c r="L161" s="326"/>
      <c r="M161" s="326"/>
      <c r="N161" s="326"/>
      <c r="O161" s="326"/>
      <c r="P161" s="326"/>
      <c r="Q161" s="326"/>
      <c r="R161" s="326"/>
      <c r="S161" s="326"/>
      <c r="T161" s="326"/>
      <c r="U161" s="326"/>
      <c r="V161" s="326"/>
      <c r="W161" s="326"/>
      <c r="X161" s="326"/>
      <c r="Y161" s="326"/>
      <c r="Z161" s="326"/>
      <c r="AA161" s="326"/>
      <c r="AB161" s="326"/>
      <c r="AC161" s="326"/>
      <c r="AD161" s="326"/>
      <c r="AE161" s="326"/>
      <c r="AF161" s="326"/>
      <c r="AG161" s="326"/>
      <c r="AH161" s="326"/>
      <c r="AI161" s="328"/>
      <c r="AJ161" s="1"/>
    </row>
    <row r="162" spans="1:36" x14ac:dyDescent="0.2">
      <c r="R162" t="s">
        <v>52</v>
      </c>
    </row>
    <row r="163" spans="1:36" x14ac:dyDescent="0.2">
      <c r="D163" s="342" t="s">
        <v>52</v>
      </c>
      <c r="E163" s="342"/>
      <c r="F163" s="342"/>
      <c r="G163" s="342"/>
      <c r="H163" s="342"/>
      <c r="I163" s="342"/>
    </row>
    <row r="164" spans="1:36" x14ac:dyDescent="0.2">
      <c r="D164" s="342"/>
      <c r="E164" s="342"/>
      <c r="F164" s="342"/>
      <c r="G164" s="342"/>
      <c r="H164" s="342"/>
      <c r="I164" s="342"/>
      <c r="W164" s="334"/>
    </row>
    <row r="165" spans="1:36" x14ac:dyDescent="0.2">
      <c r="D165" s="341" t="s">
        <v>232</v>
      </c>
      <c r="E165" s="342"/>
      <c r="F165" s="342"/>
      <c r="G165" s="342"/>
      <c r="H165" s="344">
        <v>0</v>
      </c>
      <c r="I165" s="344"/>
      <c r="O165" s="334"/>
      <c r="P165" s="334"/>
      <c r="W165" s="334"/>
      <c r="AD165" s="334"/>
    </row>
    <row r="166" spans="1:36" x14ac:dyDescent="0.2">
      <c r="D166" s="341" t="s">
        <v>233</v>
      </c>
      <c r="E166" s="342"/>
      <c r="F166" s="342"/>
      <c r="G166" s="342"/>
      <c r="H166" s="344">
        <v>0</v>
      </c>
      <c r="I166" s="344"/>
      <c r="O166" s="334"/>
      <c r="P166" s="334"/>
      <c r="W166" s="334"/>
      <c r="AD166" s="334"/>
    </row>
    <row r="167" spans="1:36" x14ac:dyDescent="0.2">
      <c r="D167" s="341" t="s">
        <v>192</v>
      </c>
      <c r="E167" s="342"/>
      <c r="F167" s="342"/>
      <c r="G167" s="342"/>
      <c r="H167" s="346">
        <f>F30</f>
        <v>-417616</v>
      </c>
      <c r="I167" s="344"/>
      <c r="K167" s="5"/>
      <c r="O167" s="334"/>
      <c r="P167" s="334"/>
      <c r="W167" s="334"/>
      <c r="AD167" s="334"/>
    </row>
    <row r="168" spans="1:36" x14ac:dyDescent="0.2">
      <c r="D168" s="342" t="s">
        <v>225</v>
      </c>
      <c r="E168" s="342"/>
      <c r="F168" s="342"/>
      <c r="G168" s="342"/>
      <c r="H168" s="344">
        <v>0</v>
      </c>
      <c r="I168" s="344"/>
      <c r="K168" s="5"/>
      <c r="O168" s="334"/>
      <c r="P168" s="334"/>
      <c r="W168" s="334"/>
      <c r="AD168" s="334"/>
    </row>
    <row r="169" spans="1:36" x14ac:dyDescent="0.2">
      <c r="D169" s="342" t="s">
        <v>229</v>
      </c>
      <c r="E169" s="342"/>
      <c r="F169" s="342"/>
      <c r="G169" s="342"/>
      <c r="H169" s="344">
        <v>0</v>
      </c>
      <c r="I169" s="344"/>
      <c r="O169" s="334"/>
      <c r="P169" s="334"/>
      <c r="W169" s="334"/>
      <c r="AD169" s="334"/>
    </row>
    <row r="170" spans="1:36" x14ac:dyDescent="0.2">
      <c r="D170" s="341" t="s">
        <v>156</v>
      </c>
      <c r="E170" s="342"/>
      <c r="F170" s="342"/>
      <c r="G170" s="342"/>
      <c r="H170" s="345">
        <f>I9</f>
        <v>-2468000</v>
      </c>
      <c r="I170" s="344"/>
      <c r="O170" s="334"/>
      <c r="P170" s="334"/>
      <c r="W170" s="334"/>
      <c r="AD170" s="334"/>
    </row>
    <row r="171" spans="1:36" x14ac:dyDescent="0.2">
      <c r="D171" s="342" t="s">
        <v>230</v>
      </c>
      <c r="E171" s="342"/>
      <c r="F171" s="342"/>
      <c r="G171" s="342"/>
      <c r="H171" s="344">
        <f>J11+H9</f>
        <v>80515</v>
      </c>
      <c r="I171" s="344"/>
      <c r="O171" s="334"/>
      <c r="P171" s="334"/>
      <c r="W171" s="334"/>
      <c r="AD171" s="334"/>
    </row>
    <row r="172" spans="1:36" x14ac:dyDescent="0.2">
      <c r="D172" s="342" t="s">
        <v>226</v>
      </c>
      <c r="E172" s="342"/>
      <c r="F172" s="342"/>
      <c r="G172" s="342"/>
      <c r="H172" s="344">
        <f>J12</f>
        <v>1896776</v>
      </c>
      <c r="I172" s="344"/>
      <c r="O172" s="334"/>
      <c r="P172" s="334"/>
      <c r="W172" s="334"/>
      <c r="AD172" s="334"/>
    </row>
    <row r="173" spans="1:36" x14ac:dyDescent="0.2">
      <c r="D173" s="342" t="s">
        <v>61</v>
      </c>
      <c r="E173" s="342"/>
      <c r="F173" s="342"/>
      <c r="G173" s="342"/>
      <c r="H173" s="344">
        <v>0</v>
      </c>
      <c r="I173" s="344"/>
      <c r="O173" s="334"/>
      <c r="P173" s="334"/>
      <c r="W173" s="334"/>
      <c r="AD173" s="334"/>
    </row>
    <row r="174" spans="1:36" x14ac:dyDescent="0.2">
      <c r="D174" s="342" t="s">
        <v>62</v>
      </c>
      <c r="E174" s="342"/>
      <c r="F174" s="342"/>
      <c r="G174" s="342"/>
      <c r="H174" s="344">
        <f>G6+H6+G24</f>
        <v>109007</v>
      </c>
      <c r="I174" s="344"/>
      <c r="O174" s="334"/>
      <c r="P174" s="334"/>
      <c r="W174" s="334"/>
      <c r="AD174" s="334"/>
    </row>
    <row r="175" spans="1:36" x14ac:dyDescent="0.2">
      <c r="D175" s="342" t="s">
        <v>149</v>
      </c>
      <c r="E175" s="342"/>
      <c r="F175" s="342"/>
      <c r="G175" s="342"/>
      <c r="H175" s="344">
        <v>0</v>
      </c>
      <c r="I175" s="344"/>
      <c r="O175" s="334"/>
      <c r="P175" s="334"/>
      <c r="W175" s="334"/>
      <c r="AD175" s="334"/>
    </row>
    <row r="176" spans="1:36" x14ac:dyDescent="0.2">
      <c r="D176" s="342" t="s">
        <v>63</v>
      </c>
      <c r="E176" s="342"/>
      <c r="F176" s="342"/>
      <c r="G176" s="342"/>
      <c r="H176" s="345">
        <f>SUM(H165:H175)</f>
        <v>-799318</v>
      </c>
      <c r="I176" s="344"/>
      <c r="O176" s="334"/>
      <c r="P176" s="334"/>
      <c r="AD176" s="334"/>
    </row>
    <row r="180" spans="4:30" x14ac:dyDescent="0.2">
      <c r="D180" s="342" t="s">
        <v>64</v>
      </c>
    </row>
    <row r="181" spans="4:30" x14ac:dyDescent="0.2">
      <c r="W181" s="334"/>
    </row>
    <row r="182" spans="4:30" x14ac:dyDescent="0.2">
      <c r="D182" s="342" t="s">
        <v>65</v>
      </c>
      <c r="H182" s="344">
        <f>F48+I48</f>
        <v>-2885616</v>
      </c>
      <c r="I182" s="344"/>
      <c r="O182" s="334"/>
      <c r="P182" s="334"/>
      <c r="W182" s="334"/>
      <c r="AD182" s="334"/>
    </row>
    <row r="183" spans="4:30" x14ac:dyDescent="0.2">
      <c r="D183" s="342" t="s">
        <v>227</v>
      </c>
      <c r="H183" s="344">
        <f>H45+J50</f>
        <v>80515</v>
      </c>
      <c r="I183" s="344"/>
      <c r="O183" s="334"/>
      <c r="P183" s="334"/>
      <c r="W183" s="334"/>
      <c r="AD183" s="334"/>
    </row>
    <row r="184" spans="4:30" x14ac:dyDescent="0.2">
      <c r="D184" s="342" t="s">
        <v>66</v>
      </c>
      <c r="H184" s="344">
        <v>0</v>
      </c>
      <c r="I184" s="344"/>
      <c r="O184" s="334"/>
      <c r="P184" s="334"/>
      <c r="W184" s="334"/>
      <c r="AD184" s="334"/>
    </row>
    <row r="185" spans="4:30" x14ac:dyDescent="0.2">
      <c r="D185" s="342" t="s">
        <v>67</v>
      </c>
      <c r="H185" s="344">
        <v>0</v>
      </c>
      <c r="I185" s="344"/>
      <c r="O185" s="334"/>
      <c r="P185" s="334"/>
      <c r="W185" s="334"/>
      <c r="AD185" s="334"/>
    </row>
    <row r="186" spans="4:30" x14ac:dyDescent="0.2">
      <c r="D186" s="342" t="s">
        <v>68</v>
      </c>
      <c r="H186" s="344">
        <f>G39+G84</f>
        <v>109007</v>
      </c>
      <c r="I186" s="344"/>
      <c r="O186" s="334"/>
      <c r="P186" s="334"/>
      <c r="W186" s="334"/>
      <c r="AD186" s="334"/>
    </row>
    <row r="187" spans="4:30" x14ac:dyDescent="0.2">
      <c r="D187" s="342" t="s">
        <v>151</v>
      </c>
      <c r="H187" s="344">
        <v>0</v>
      </c>
      <c r="I187" s="344"/>
      <c r="O187" s="334"/>
      <c r="P187" s="334"/>
      <c r="W187" s="334"/>
      <c r="AD187" s="334"/>
    </row>
    <row r="188" spans="4:30" x14ac:dyDescent="0.2">
      <c r="D188" s="341" t="s">
        <v>234</v>
      </c>
      <c r="H188" s="344">
        <f>J51</f>
        <v>1896776</v>
      </c>
      <c r="I188" s="344"/>
      <c r="O188" s="334"/>
      <c r="P188" s="334"/>
      <c r="W188" s="334"/>
      <c r="AD188" s="334"/>
    </row>
    <row r="189" spans="4:30" x14ac:dyDescent="0.2">
      <c r="D189" s="342" t="s">
        <v>69</v>
      </c>
      <c r="H189" s="344">
        <v>0</v>
      </c>
      <c r="I189" s="344"/>
      <c r="O189" s="334"/>
      <c r="P189" s="334"/>
      <c r="W189" s="334"/>
      <c r="AD189" s="334"/>
    </row>
    <row r="190" spans="4:30" x14ac:dyDescent="0.2">
      <c r="D190" s="342" t="s">
        <v>152</v>
      </c>
      <c r="H190" s="344">
        <v>0</v>
      </c>
      <c r="I190" s="344"/>
      <c r="O190" s="334"/>
      <c r="P190" s="334"/>
      <c r="W190" s="334"/>
      <c r="AD190" s="334"/>
    </row>
    <row r="191" spans="4:30" x14ac:dyDescent="0.2">
      <c r="D191" s="342" t="s">
        <v>63</v>
      </c>
      <c r="H191" s="344">
        <f>SUM(H182:H190)</f>
        <v>-799318</v>
      </c>
      <c r="I191" s="344"/>
      <c r="O191" s="334"/>
      <c r="P191" s="334"/>
      <c r="AD191" s="334"/>
    </row>
    <row r="193" spans="4:30" x14ac:dyDescent="0.2">
      <c r="D193" s="342" t="s">
        <v>70</v>
      </c>
    </row>
    <row r="194" spans="4:30" x14ac:dyDescent="0.2">
      <c r="W194" s="334"/>
    </row>
    <row r="195" spans="4:30" x14ac:dyDescent="0.2">
      <c r="D195" s="343" t="s">
        <v>235</v>
      </c>
      <c r="H195" s="344">
        <v>0</v>
      </c>
      <c r="I195" s="344"/>
      <c r="O195" s="334"/>
      <c r="P195" s="334"/>
      <c r="W195" s="334"/>
      <c r="AD195" s="334"/>
    </row>
    <row r="196" spans="4:30" x14ac:dyDescent="0.2">
      <c r="D196" s="343" t="s">
        <v>192</v>
      </c>
      <c r="H196" s="344">
        <v>0</v>
      </c>
      <c r="I196" s="344"/>
      <c r="O196" s="334"/>
      <c r="P196" s="334"/>
      <c r="W196" s="334"/>
      <c r="AD196" s="334"/>
    </row>
    <row r="197" spans="4:30" x14ac:dyDescent="0.2">
      <c r="D197" s="342" t="s">
        <v>225</v>
      </c>
      <c r="H197" s="344">
        <v>0</v>
      </c>
      <c r="I197" s="344"/>
      <c r="O197" s="334"/>
      <c r="P197" s="334"/>
      <c r="W197" s="334"/>
      <c r="AD197" s="334"/>
    </row>
    <row r="198" spans="4:30" x14ac:dyDescent="0.2">
      <c r="D198" s="342" t="s">
        <v>148</v>
      </c>
      <c r="H198" s="344">
        <v>0</v>
      </c>
      <c r="I198" s="344"/>
      <c r="O198" s="334"/>
      <c r="P198" s="334"/>
      <c r="W198" s="334"/>
      <c r="AD198" s="334"/>
    </row>
    <row r="199" spans="4:30" x14ac:dyDescent="0.2">
      <c r="D199" s="342" t="s">
        <v>153</v>
      </c>
      <c r="H199" s="344">
        <v>0</v>
      </c>
      <c r="I199" s="344"/>
      <c r="O199" s="334"/>
      <c r="P199" s="334"/>
      <c r="W199" s="334"/>
      <c r="AD199" s="334"/>
    </row>
    <row r="200" spans="4:30" x14ac:dyDescent="0.2">
      <c r="D200" s="342" t="s">
        <v>154</v>
      </c>
      <c r="H200" s="344">
        <v>0</v>
      </c>
      <c r="I200" s="344"/>
      <c r="O200" s="334"/>
      <c r="P200" s="334"/>
      <c r="W200" s="334"/>
      <c r="AD200" s="334"/>
    </row>
    <row r="201" spans="4:30" x14ac:dyDescent="0.2">
      <c r="D201" s="342" t="s">
        <v>61</v>
      </c>
      <c r="H201" s="344">
        <v>0</v>
      </c>
      <c r="I201" s="344"/>
      <c r="O201" s="334"/>
      <c r="P201" s="334"/>
      <c r="W201" s="334"/>
      <c r="AD201" s="334"/>
    </row>
    <row r="202" spans="4:30" x14ac:dyDescent="0.2">
      <c r="D202" s="342" t="s">
        <v>62</v>
      </c>
      <c r="H202" s="344">
        <f>SUM(E6,E8)</f>
        <v>0</v>
      </c>
      <c r="I202" s="344"/>
      <c r="O202" s="334"/>
      <c r="P202" s="334"/>
      <c r="W202" s="334"/>
      <c r="AD202" s="334"/>
    </row>
    <row r="203" spans="4:30" x14ac:dyDescent="0.2">
      <c r="D203" s="342" t="s">
        <v>63</v>
      </c>
      <c r="H203" s="344">
        <f>SUM(H195:H202)</f>
        <v>0</v>
      </c>
      <c r="I203" s="344"/>
      <c r="O203" s="334"/>
      <c r="P203" s="334"/>
      <c r="AD203" s="334"/>
    </row>
    <row r="207" spans="4:30" x14ac:dyDescent="0.2">
      <c r="D207" s="342" t="s">
        <v>71</v>
      </c>
    </row>
    <row r="208" spans="4:30" x14ac:dyDescent="0.2">
      <c r="W208" s="334"/>
    </row>
    <row r="209" spans="4:30" x14ac:dyDescent="0.2">
      <c r="D209" s="342" t="s">
        <v>65</v>
      </c>
      <c r="H209" s="344">
        <v>0</v>
      </c>
      <c r="I209" s="344"/>
      <c r="O209" s="334"/>
      <c r="P209" s="334"/>
      <c r="W209" s="334"/>
      <c r="AD209" s="334"/>
    </row>
    <row r="210" spans="4:30" x14ac:dyDescent="0.2">
      <c r="D210" s="342" t="s">
        <v>228</v>
      </c>
      <c r="H210" s="344">
        <v>0</v>
      </c>
      <c r="I210" s="344"/>
      <c r="O210" s="334"/>
      <c r="P210" s="334"/>
      <c r="W210" s="334"/>
      <c r="AD210" s="334"/>
    </row>
    <row r="211" spans="4:30" x14ac:dyDescent="0.2">
      <c r="D211" s="342" t="s">
        <v>66</v>
      </c>
      <c r="H211" s="344">
        <v>0</v>
      </c>
      <c r="I211" s="344"/>
      <c r="O211" s="334"/>
      <c r="P211" s="334"/>
      <c r="W211" s="334"/>
      <c r="AD211" s="334"/>
    </row>
    <row r="212" spans="4:30" x14ac:dyDescent="0.2">
      <c r="D212" s="342" t="s">
        <v>67</v>
      </c>
      <c r="H212" s="344">
        <v>0</v>
      </c>
      <c r="I212" s="344"/>
      <c r="O212" s="334"/>
      <c r="P212" s="334"/>
      <c r="W212" s="334"/>
      <c r="AD212" s="334"/>
    </row>
    <row r="213" spans="4:30" x14ac:dyDescent="0.2">
      <c r="D213" s="342" t="s">
        <v>68</v>
      </c>
      <c r="H213" s="344">
        <f>E38+E39+E59+E61</f>
        <v>0</v>
      </c>
      <c r="I213" s="344"/>
      <c r="O213" s="335"/>
      <c r="P213" s="335"/>
      <c r="W213" s="334"/>
      <c r="AD213" s="334"/>
    </row>
    <row r="214" spans="4:30" x14ac:dyDescent="0.2">
      <c r="D214" s="342" t="s">
        <v>72</v>
      </c>
      <c r="H214" s="344">
        <v>0</v>
      </c>
      <c r="I214" s="344"/>
      <c r="O214" s="334"/>
      <c r="P214" s="334"/>
      <c r="W214" s="334"/>
      <c r="AD214" s="334"/>
    </row>
    <row r="215" spans="4:30" x14ac:dyDescent="0.2">
      <c r="D215" s="342" t="s">
        <v>73</v>
      </c>
      <c r="H215" s="344">
        <v>0</v>
      </c>
      <c r="I215" s="344"/>
      <c r="O215" s="334"/>
      <c r="P215" s="334"/>
      <c r="W215" s="334"/>
      <c r="AD215" s="334"/>
    </row>
    <row r="216" spans="4:30" x14ac:dyDescent="0.2">
      <c r="D216" s="342" t="s">
        <v>152</v>
      </c>
      <c r="H216" s="344">
        <v>0</v>
      </c>
      <c r="I216" s="344"/>
      <c r="O216" s="334"/>
      <c r="P216" s="334"/>
      <c r="W216" s="334"/>
      <c r="AD216" s="334"/>
    </row>
    <row r="217" spans="4:30" x14ac:dyDescent="0.2">
      <c r="D217" s="342" t="s">
        <v>63</v>
      </c>
      <c r="H217" s="344">
        <f>SUM(H209:H216)</f>
        <v>0</v>
      </c>
      <c r="I217" s="344"/>
      <c r="O217" s="334"/>
      <c r="P217" s="334"/>
      <c r="AD217" s="334"/>
    </row>
    <row r="220" spans="4:30" x14ac:dyDescent="0.2">
      <c r="D220" s="343" t="s">
        <v>74</v>
      </c>
      <c r="E220" s="342"/>
      <c r="F220" s="342"/>
      <c r="G220" s="342"/>
      <c r="H220" s="342"/>
    </row>
    <row r="221" spans="4:30" x14ac:dyDescent="0.2">
      <c r="D221" s="342"/>
      <c r="E221" s="342"/>
      <c r="F221" s="342"/>
      <c r="G221" s="342"/>
      <c r="H221" s="342"/>
    </row>
    <row r="222" spans="4:30" x14ac:dyDescent="0.2">
      <c r="D222" s="341" t="s">
        <v>232</v>
      </c>
      <c r="E222" s="342"/>
      <c r="F222" s="342"/>
      <c r="G222" s="342"/>
      <c r="H222" s="344">
        <f>H165</f>
        <v>0</v>
      </c>
    </row>
    <row r="223" spans="4:30" x14ac:dyDescent="0.2">
      <c r="D223" s="341" t="s">
        <v>233</v>
      </c>
      <c r="E223" s="342"/>
      <c r="F223" s="342"/>
      <c r="G223" s="342"/>
      <c r="H223" s="344">
        <f t="shared" ref="H223:H232" si="113">H166</f>
        <v>0</v>
      </c>
    </row>
    <row r="224" spans="4:30" x14ac:dyDescent="0.2">
      <c r="D224" s="341" t="s">
        <v>192</v>
      </c>
      <c r="E224" s="342"/>
      <c r="F224" s="342"/>
      <c r="G224" s="342"/>
      <c r="H224" s="344">
        <f t="shared" si="113"/>
        <v>-417616</v>
      </c>
    </row>
    <row r="225" spans="4:8" x14ac:dyDescent="0.2">
      <c r="D225" s="342" t="s">
        <v>225</v>
      </c>
      <c r="E225" s="342"/>
      <c r="F225" s="342"/>
      <c r="G225" s="342"/>
      <c r="H225" s="344">
        <f t="shared" si="113"/>
        <v>0</v>
      </c>
    </row>
    <row r="226" spans="4:8" x14ac:dyDescent="0.2">
      <c r="D226" s="342" t="s">
        <v>229</v>
      </c>
      <c r="E226" s="342"/>
      <c r="F226" s="342"/>
      <c r="G226" s="342"/>
      <c r="H226" s="344">
        <f t="shared" si="113"/>
        <v>0</v>
      </c>
    </row>
    <row r="227" spans="4:8" x14ac:dyDescent="0.2">
      <c r="D227" s="342" t="s">
        <v>58</v>
      </c>
      <c r="E227" s="342"/>
      <c r="F227" s="342"/>
      <c r="G227" s="342"/>
      <c r="H227" s="344">
        <f t="shared" si="113"/>
        <v>-2468000</v>
      </c>
    </row>
    <row r="228" spans="4:8" x14ac:dyDescent="0.2">
      <c r="D228" s="342" t="s">
        <v>230</v>
      </c>
      <c r="E228" s="342"/>
      <c r="F228" s="342"/>
      <c r="G228" s="342"/>
      <c r="H228" s="344">
        <f t="shared" si="113"/>
        <v>80515</v>
      </c>
    </row>
    <row r="229" spans="4:8" x14ac:dyDescent="0.2">
      <c r="D229" s="342" t="s">
        <v>226</v>
      </c>
      <c r="E229" s="342"/>
      <c r="F229" s="342"/>
      <c r="G229" s="342"/>
      <c r="H229" s="344">
        <f t="shared" si="113"/>
        <v>1896776</v>
      </c>
    </row>
    <row r="230" spans="4:8" x14ac:dyDescent="0.2">
      <c r="D230" s="342" t="s">
        <v>61</v>
      </c>
      <c r="E230" s="342"/>
      <c r="F230" s="342"/>
      <c r="G230" s="342"/>
      <c r="H230" s="344">
        <f t="shared" si="113"/>
        <v>0</v>
      </c>
    </row>
    <row r="231" spans="4:8" x14ac:dyDescent="0.2">
      <c r="D231" s="342" t="s">
        <v>62</v>
      </c>
      <c r="E231" s="342"/>
      <c r="F231" s="342"/>
      <c r="G231" s="342"/>
      <c r="H231" s="344">
        <f t="shared" si="113"/>
        <v>109007</v>
      </c>
    </row>
    <row r="232" spans="4:8" x14ac:dyDescent="0.2">
      <c r="D232" s="342" t="s">
        <v>149</v>
      </c>
      <c r="E232" s="342"/>
      <c r="F232" s="342"/>
      <c r="G232" s="342"/>
      <c r="H232" s="344">
        <f t="shared" si="113"/>
        <v>0</v>
      </c>
    </row>
    <row r="233" spans="4:8" x14ac:dyDescent="0.2">
      <c r="D233" s="342" t="s">
        <v>63</v>
      </c>
      <c r="E233" s="342"/>
      <c r="F233" s="342"/>
      <c r="G233" s="342"/>
      <c r="H233" s="345">
        <f>SUM(H222:H232)</f>
        <v>-799318</v>
      </c>
    </row>
    <row r="237" spans="4:8" x14ac:dyDescent="0.2">
      <c r="D237" s="343" t="s">
        <v>76</v>
      </c>
    </row>
    <row r="239" spans="4:8" x14ac:dyDescent="0.2">
      <c r="D239" s="342" t="s">
        <v>65</v>
      </c>
      <c r="H239" s="344">
        <f>H182</f>
        <v>-2885616</v>
      </c>
    </row>
    <row r="240" spans="4:8" x14ac:dyDescent="0.2">
      <c r="D240" s="342" t="s">
        <v>227</v>
      </c>
      <c r="H240" s="344">
        <f t="shared" ref="H240:H247" si="114">H183</f>
        <v>80515</v>
      </c>
    </row>
    <row r="241" spans="4:8" x14ac:dyDescent="0.2">
      <c r="D241" s="342" t="s">
        <v>66</v>
      </c>
      <c r="H241" s="344">
        <f t="shared" si="114"/>
        <v>0</v>
      </c>
    </row>
    <row r="242" spans="4:8" x14ac:dyDescent="0.2">
      <c r="D242" s="342" t="s">
        <v>67</v>
      </c>
      <c r="H242" s="344">
        <f t="shared" si="114"/>
        <v>0</v>
      </c>
    </row>
    <row r="243" spans="4:8" x14ac:dyDescent="0.2">
      <c r="D243" s="342" t="s">
        <v>68</v>
      </c>
      <c r="H243" s="344">
        <f t="shared" si="114"/>
        <v>109007</v>
      </c>
    </row>
    <row r="244" spans="4:8" x14ac:dyDescent="0.2">
      <c r="D244" s="342" t="s">
        <v>151</v>
      </c>
      <c r="H244" s="344">
        <f t="shared" si="114"/>
        <v>0</v>
      </c>
    </row>
    <row r="245" spans="4:8" x14ac:dyDescent="0.2">
      <c r="D245" s="341" t="s">
        <v>234</v>
      </c>
      <c r="H245" s="344">
        <f t="shared" si="114"/>
        <v>1896776</v>
      </c>
    </row>
    <row r="246" spans="4:8" x14ac:dyDescent="0.2">
      <c r="D246" s="342" t="s">
        <v>69</v>
      </c>
      <c r="H246" s="344">
        <f t="shared" si="114"/>
        <v>0</v>
      </c>
    </row>
    <row r="247" spans="4:8" x14ac:dyDescent="0.2">
      <c r="D247" s="342" t="s">
        <v>152</v>
      </c>
      <c r="H247" s="344">
        <f t="shared" si="114"/>
        <v>0</v>
      </c>
    </row>
    <row r="248" spans="4:8" x14ac:dyDescent="0.2">
      <c r="D248" s="342" t="s">
        <v>63</v>
      </c>
      <c r="H248" s="344">
        <f>SUM(H239:H247)</f>
        <v>-799318</v>
      </c>
    </row>
  </sheetData>
  <mergeCells count="30">
    <mergeCell ref="A1:AJ1"/>
    <mergeCell ref="A4:A5"/>
    <mergeCell ref="B4:B5"/>
    <mergeCell ref="C4:C5"/>
    <mergeCell ref="D4:D5"/>
    <mergeCell ref="E4:J4"/>
    <mergeCell ref="K4:K5"/>
    <mergeCell ref="AI4:AI5"/>
    <mergeCell ref="AJ4:AJ5"/>
    <mergeCell ref="L4:Q4"/>
    <mergeCell ref="R4:R5"/>
    <mergeCell ref="S4:Y4"/>
    <mergeCell ref="Z4:Z5"/>
    <mergeCell ref="AA4:AG4"/>
    <mergeCell ref="A6:A10"/>
    <mergeCell ref="A11:A12"/>
    <mergeCell ref="A15:A19"/>
    <mergeCell ref="A20:A25"/>
    <mergeCell ref="A26:A29"/>
    <mergeCell ref="A30:A31"/>
    <mergeCell ref="A112:C112"/>
    <mergeCell ref="A118:B160"/>
    <mergeCell ref="A71:A94"/>
    <mergeCell ref="A95:A111"/>
    <mergeCell ref="A54:A55"/>
    <mergeCell ref="A35:A49"/>
    <mergeCell ref="A50:A51"/>
    <mergeCell ref="A52:A53"/>
    <mergeCell ref="A56:A70"/>
    <mergeCell ref="A34:C34"/>
  </mergeCells>
  <phoneticPr fontId="9" type="noConversion"/>
  <pageMargins left="0" right="0" top="0" bottom="0" header="0.31496062992125984" footer="0.31496062992125984"/>
  <pageSetup paperSize="9" scale="48" orientation="portrait" r:id="rId1"/>
  <rowBreaks count="2" manualBreakCount="2">
    <brk id="94" max="35" man="1"/>
    <brk id="160" max="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395" t="s">
        <v>82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397" t="s">
        <v>19</v>
      </c>
      <c r="B4" s="397" t="s">
        <v>0</v>
      </c>
      <c r="C4" s="397" t="s">
        <v>44</v>
      </c>
      <c r="D4" s="397" t="s">
        <v>21</v>
      </c>
      <c r="E4" s="399" t="s">
        <v>106</v>
      </c>
      <c r="F4" s="401" t="s">
        <v>109</v>
      </c>
      <c r="G4" s="402"/>
      <c r="H4" s="402"/>
      <c r="I4" s="403"/>
      <c r="J4" s="399" t="s">
        <v>103</v>
      </c>
      <c r="K4" s="404" t="s">
        <v>104</v>
      </c>
      <c r="L4" s="405" t="s">
        <v>108</v>
      </c>
    </row>
    <row r="5" spans="1:12" ht="21.75" customHeight="1" x14ac:dyDescent="0.2">
      <c r="A5" s="398"/>
      <c r="B5" s="398"/>
      <c r="C5" s="398"/>
      <c r="D5" s="398"/>
      <c r="E5" s="400"/>
      <c r="F5" s="75" t="s">
        <v>43</v>
      </c>
      <c r="G5" s="76" t="s">
        <v>83</v>
      </c>
      <c r="H5" s="76" t="s">
        <v>83</v>
      </c>
      <c r="I5" s="76" t="s">
        <v>83</v>
      </c>
      <c r="J5" s="400"/>
      <c r="K5" s="404"/>
      <c r="L5" s="405"/>
    </row>
    <row r="6" spans="1:12" x14ac:dyDescent="0.2">
      <c r="A6" s="351" t="s">
        <v>38</v>
      </c>
      <c r="B6" s="35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79">
        <v>0</v>
      </c>
      <c r="L6" s="4">
        <f>J6-K6</f>
        <v>0</v>
      </c>
    </row>
    <row r="7" spans="1:12" x14ac:dyDescent="0.2">
      <c r="A7" s="351"/>
      <c r="B7" s="35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9">
        <v>0</v>
      </c>
      <c r="L7" s="4">
        <f t="shared" ref="L7:L26" si="1">J7-K7</f>
        <v>0</v>
      </c>
    </row>
    <row r="8" spans="1:12" x14ac:dyDescent="0.2">
      <c r="A8" s="351"/>
      <c r="B8" s="35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9">
        <v>703</v>
      </c>
      <c r="L8" s="4">
        <f t="shared" si="1"/>
        <v>797</v>
      </c>
    </row>
    <row r="9" spans="1:12" x14ac:dyDescent="0.2">
      <c r="A9" s="351"/>
      <c r="B9" s="35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9">
        <v>0</v>
      </c>
      <c r="L9" s="4">
        <f t="shared" si="1"/>
        <v>2468000</v>
      </c>
    </row>
    <row r="10" spans="1:12" x14ac:dyDescent="0.2">
      <c r="A10" s="351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9">
        <v>10810958</v>
      </c>
      <c r="L10" s="4">
        <f t="shared" si="1"/>
        <v>0</v>
      </c>
    </row>
    <row r="11" spans="1:12" x14ac:dyDescent="0.2">
      <c r="A11" s="70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9">
        <v>4998903</v>
      </c>
      <c r="L11" s="4">
        <f t="shared" si="1"/>
        <v>11260047</v>
      </c>
    </row>
    <row r="12" spans="1:12" x14ac:dyDescent="0.2">
      <c r="A12" s="355" t="s">
        <v>50</v>
      </c>
      <c r="B12" s="358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9">
        <v>2186085</v>
      </c>
      <c r="L12" s="4">
        <f t="shared" si="1"/>
        <v>4819178</v>
      </c>
    </row>
    <row r="13" spans="1:12" x14ac:dyDescent="0.2">
      <c r="A13" s="380"/>
      <c r="B13" s="360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9">
        <v>2200239</v>
      </c>
      <c r="L13" s="4">
        <f t="shared" si="1"/>
        <v>2299761</v>
      </c>
    </row>
    <row r="14" spans="1:12" x14ac:dyDescent="0.2">
      <c r="A14" s="72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9">
        <v>6129334</v>
      </c>
      <c r="L14" s="4">
        <f t="shared" si="1"/>
        <v>13617166</v>
      </c>
    </row>
    <row r="15" spans="1:12" x14ac:dyDescent="0.2">
      <c r="A15" s="355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9">
        <v>0</v>
      </c>
      <c r="L15" s="4">
        <f t="shared" si="1"/>
        <v>0</v>
      </c>
    </row>
    <row r="16" spans="1:12" x14ac:dyDescent="0.2">
      <c r="A16" s="356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9">
        <v>0</v>
      </c>
      <c r="L16" s="4">
        <f t="shared" si="1"/>
        <v>0</v>
      </c>
    </row>
    <row r="17" spans="1:12" x14ac:dyDescent="0.2">
      <c r="A17" s="356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9">
        <v>199713</v>
      </c>
      <c r="L17" s="4">
        <f t="shared" si="1"/>
        <v>0</v>
      </c>
    </row>
    <row r="18" spans="1:12" x14ac:dyDescent="0.2">
      <c r="A18" s="356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9">
        <v>0</v>
      </c>
      <c r="L18" s="4">
        <f t="shared" si="1"/>
        <v>0</v>
      </c>
    </row>
    <row r="19" spans="1:12" x14ac:dyDescent="0.2">
      <c r="A19" s="356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9">
        <v>0</v>
      </c>
      <c r="L19" s="4">
        <f t="shared" si="1"/>
        <v>0</v>
      </c>
    </row>
    <row r="20" spans="1:12" x14ac:dyDescent="0.2">
      <c r="A20" s="386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9">
        <v>396817</v>
      </c>
      <c r="L20" s="4">
        <f t="shared" si="1"/>
        <v>36817995</v>
      </c>
    </row>
    <row r="21" spans="1:12" x14ac:dyDescent="0.2">
      <c r="A21" s="387"/>
      <c r="B21" s="359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9">
        <v>0</v>
      </c>
      <c r="L21" s="4">
        <f t="shared" si="1"/>
        <v>0</v>
      </c>
    </row>
    <row r="22" spans="1:12" x14ac:dyDescent="0.2">
      <c r="A22" s="387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9">
        <v>17033910</v>
      </c>
      <c r="L22" s="4">
        <f t="shared" si="1"/>
        <v>0</v>
      </c>
    </row>
    <row r="23" spans="1:12" x14ac:dyDescent="0.2">
      <c r="A23" s="388"/>
      <c r="B23" s="71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9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9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9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9">
        <v>14684296</v>
      </c>
      <c r="L26" s="4">
        <f t="shared" si="1"/>
        <v>32818376</v>
      </c>
    </row>
    <row r="27" spans="1:12" ht="34.5" customHeight="1" x14ac:dyDescent="0.2">
      <c r="A27" s="383" t="s">
        <v>85</v>
      </c>
      <c r="B27" s="384"/>
      <c r="C27" s="385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355" t="s">
        <v>18</v>
      </c>
      <c r="B28" s="362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80">
        <v>0</v>
      </c>
      <c r="L28" s="4">
        <f t="shared" ref="L28:L71" si="4">J28-K28</f>
        <v>24000</v>
      </c>
    </row>
    <row r="29" spans="1:12" x14ac:dyDescent="0.2">
      <c r="A29" s="356"/>
      <c r="B29" s="363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80">
        <v>0</v>
      </c>
      <c r="L29" s="4">
        <f t="shared" si="4"/>
        <v>1870</v>
      </c>
    </row>
    <row r="30" spans="1:12" x14ac:dyDescent="0.2">
      <c r="A30" s="356"/>
      <c r="B30" s="363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80">
        <v>2732442</v>
      </c>
      <c r="L30" s="4">
        <f t="shared" si="4"/>
        <v>14868615</v>
      </c>
    </row>
    <row r="31" spans="1:12" x14ac:dyDescent="0.2">
      <c r="A31" s="356"/>
      <c r="B31" s="363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80">
        <v>42660</v>
      </c>
      <c r="L31" s="4">
        <f t="shared" si="4"/>
        <v>17604</v>
      </c>
    </row>
    <row r="32" spans="1:12" x14ac:dyDescent="0.2">
      <c r="A32" s="356"/>
      <c r="B32" s="364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80">
        <v>83000</v>
      </c>
      <c r="L32" s="4">
        <f t="shared" si="4"/>
        <v>0</v>
      </c>
    </row>
    <row r="33" spans="1:12" x14ac:dyDescent="0.2">
      <c r="A33" s="356"/>
      <c r="B33" s="358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80">
        <v>2267</v>
      </c>
      <c r="L33" s="4">
        <f t="shared" si="4"/>
        <v>0</v>
      </c>
    </row>
    <row r="34" spans="1:12" x14ac:dyDescent="0.2">
      <c r="A34" s="356"/>
      <c r="B34" s="361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80">
        <v>0</v>
      </c>
      <c r="L34" s="4">
        <f t="shared" si="4"/>
        <v>0</v>
      </c>
    </row>
    <row r="35" spans="1:12" x14ac:dyDescent="0.2">
      <c r="A35" s="356"/>
      <c r="B35" s="361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80">
        <v>101349332</v>
      </c>
      <c r="L35" s="4">
        <f t="shared" si="4"/>
        <v>212087816</v>
      </c>
    </row>
    <row r="36" spans="1:12" x14ac:dyDescent="0.2">
      <c r="A36" s="355" t="s">
        <v>20</v>
      </c>
      <c r="B36" s="349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80">
        <v>0</v>
      </c>
      <c r="L36" s="4">
        <f t="shared" si="4"/>
        <v>0</v>
      </c>
    </row>
    <row r="37" spans="1:12" x14ac:dyDescent="0.2">
      <c r="A37" s="394"/>
      <c r="B37" s="350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80">
        <v>4064738</v>
      </c>
      <c r="L37" s="4">
        <f t="shared" si="4"/>
        <v>12194212</v>
      </c>
    </row>
    <row r="38" spans="1:12" x14ac:dyDescent="0.2">
      <c r="A38" s="355" t="s">
        <v>24</v>
      </c>
      <c r="B38" s="358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80">
        <v>1842527</v>
      </c>
      <c r="L38" s="4">
        <f t="shared" si="4"/>
        <v>5162736</v>
      </c>
    </row>
    <row r="39" spans="1:12" x14ac:dyDescent="0.2">
      <c r="A39" s="380"/>
      <c r="B39" s="360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80">
        <v>2200239</v>
      </c>
      <c r="L39" s="4">
        <f t="shared" si="4"/>
        <v>2299761</v>
      </c>
    </row>
    <row r="40" spans="1:12" x14ac:dyDescent="0.2">
      <c r="A40" s="355" t="s">
        <v>30</v>
      </c>
      <c r="B40" s="358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80">
        <v>5085209</v>
      </c>
      <c r="L40" s="4">
        <f t="shared" si="4"/>
        <v>7651291</v>
      </c>
    </row>
    <row r="41" spans="1:12" x14ac:dyDescent="0.2">
      <c r="A41" s="380"/>
      <c r="B41" s="360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80">
        <v>50000</v>
      </c>
      <c r="L41" s="4">
        <f t="shared" si="4"/>
        <v>0</v>
      </c>
    </row>
    <row r="42" spans="1:12" x14ac:dyDescent="0.2">
      <c r="A42" s="355" t="s">
        <v>48</v>
      </c>
      <c r="B42" s="349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80">
        <v>0</v>
      </c>
      <c r="L42" s="4">
        <f t="shared" si="4"/>
        <v>0</v>
      </c>
    </row>
    <row r="43" spans="1:12" x14ac:dyDescent="0.2">
      <c r="A43" s="356"/>
      <c r="B43" s="350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80">
        <v>0</v>
      </c>
      <c r="L43" s="4">
        <f t="shared" si="4"/>
        <v>0</v>
      </c>
    </row>
    <row r="44" spans="1:12" x14ac:dyDescent="0.2">
      <c r="A44" s="356"/>
      <c r="B44" s="350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80">
        <v>0</v>
      </c>
      <c r="L44" s="4">
        <f t="shared" si="4"/>
        <v>0</v>
      </c>
    </row>
    <row r="45" spans="1:12" x14ac:dyDescent="0.2">
      <c r="A45" s="356"/>
      <c r="B45" s="350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80">
        <v>0</v>
      </c>
      <c r="L45" s="4">
        <f t="shared" si="4"/>
        <v>199713</v>
      </c>
    </row>
    <row r="46" spans="1:12" x14ac:dyDescent="0.2">
      <c r="A46" s="356"/>
      <c r="B46" s="350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80">
        <v>0</v>
      </c>
      <c r="L46" s="4">
        <f t="shared" si="4"/>
        <v>0</v>
      </c>
    </row>
    <row r="47" spans="1:12" x14ac:dyDescent="0.2">
      <c r="A47" s="356"/>
      <c r="B47" s="350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80">
        <v>0</v>
      </c>
      <c r="L47" s="4">
        <f t="shared" si="4"/>
        <v>0</v>
      </c>
    </row>
    <row r="48" spans="1:12" x14ac:dyDescent="0.2">
      <c r="A48" s="356"/>
      <c r="B48" s="350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80">
        <v>0</v>
      </c>
      <c r="L48" s="4">
        <f t="shared" si="4"/>
        <v>0</v>
      </c>
    </row>
    <row r="49" spans="1:12" x14ac:dyDescent="0.2">
      <c r="A49" s="356"/>
      <c r="B49" s="350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80">
        <v>0</v>
      </c>
      <c r="L49" s="4">
        <f t="shared" si="4"/>
        <v>0</v>
      </c>
    </row>
    <row r="50" spans="1:12" x14ac:dyDescent="0.2">
      <c r="A50" s="356"/>
      <c r="B50" s="350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80">
        <v>0</v>
      </c>
      <c r="L50" s="4">
        <f t="shared" si="4"/>
        <v>0</v>
      </c>
    </row>
    <row r="51" spans="1:12" x14ac:dyDescent="0.2">
      <c r="A51" s="356"/>
      <c r="B51" s="350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80">
        <v>0</v>
      </c>
      <c r="L51" s="4">
        <f t="shared" si="4"/>
        <v>0</v>
      </c>
    </row>
    <row r="52" spans="1:12" x14ac:dyDescent="0.2">
      <c r="A52" s="356"/>
      <c r="B52" s="350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80">
        <v>0</v>
      </c>
      <c r="L52" s="4">
        <f t="shared" si="4"/>
        <v>0</v>
      </c>
    </row>
    <row r="53" spans="1:12" x14ac:dyDescent="0.2">
      <c r="A53" s="356"/>
      <c r="B53" s="350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80">
        <v>0</v>
      </c>
      <c r="L53" s="4">
        <f t="shared" si="4"/>
        <v>0</v>
      </c>
    </row>
    <row r="54" spans="1:12" x14ac:dyDescent="0.2">
      <c r="A54" s="412" t="s">
        <v>49</v>
      </c>
      <c r="B54" s="81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80">
        <v>8</v>
      </c>
      <c r="L54" s="4">
        <f t="shared" si="4"/>
        <v>0</v>
      </c>
    </row>
    <row r="55" spans="1:12" ht="12.75" customHeight="1" x14ac:dyDescent="0.2">
      <c r="A55" s="413"/>
      <c r="B55" s="411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80">
        <v>280000</v>
      </c>
      <c r="L55" s="4">
        <f t="shared" si="4"/>
        <v>690000</v>
      </c>
    </row>
    <row r="56" spans="1:12" x14ac:dyDescent="0.2">
      <c r="A56" s="413"/>
      <c r="B56" s="411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80">
        <v>430000</v>
      </c>
      <c r="L56" s="4">
        <f t="shared" si="4"/>
        <v>10361000</v>
      </c>
    </row>
    <row r="57" spans="1:12" x14ac:dyDescent="0.2">
      <c r="A57" s="413"/>
      <c r="B57" s="411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80">
        <v>54600</v>
      </c>
      <c r="L57" s="4">
        <f t="shared" si="4"/>
        <v>3057682</v>
      </c>
    </row>
    <row r="58" spans="1:12" x14ac:dyDescent="0.2">
      <c r="A58" s="413"/>
      <c r="B58" s="411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80">
        <v>0</v>
      </c>
      <c r="L58" s="4">
        <f t="shared" si="4"/>
        <v>230000</v>
      </c>
    </row>
    <row r="59" spans="1:12" x14ac:dyDescent="0.2">
      <c r="A59" s="413"/>
      <c r="B59" s="411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80">
        <v>0</v>
      </c>
      <c r="L59" s="4">
        <f t="shared" si="4"/>
        <v>72000</v>
      </c>
    </row>
    <row r="60" spans="1:12" x14ac:dyDescent="0.2">
      <c r="A60" s="413"/>
      <c r="B60" s="411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80">
        <v>0</v>
      </c>
      <c r="L60" s="4">
        <f t="shared" si="4"/>
        <v>230000</v>
      </c>
    </row>
    <row r="61" spans="1:12" x14ac:dyDescent="0.2">
      <c r="A61" s="413"/>
      <c r="B61" s="411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80">
        <v>750000</v>
      </c>
      <c r="L61" s="4">
        <f t="shared" si="4"/>
        <v>7259100</v>
      </c>
    </row>
    <row r="62" spans="1:12" x14ac:dyDescent="0.2">
      <c r="A62" s="413"/>
      <c r="B62" s="411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80">
        <v>210000</v>
      </c>
      <c r="L62" s="4">
        <f t="shared" si="4"/>
        <v>13789992</v>
      </c>
    </row>
    <row r="63" spans="1:12" x14ac:dyDescent="0.2">
      <c r="A63" s="413"/>
      <c r="B63" s="411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80">
        <v>6370</v>
      </c>
      <c r="L63" s="4">
        <f t="shared" si="4"/>
        <v>285730</v>
      </c>
    </row>
    <row r="64" spans="1:12" x14ac:dyDescent="0.2">
      <c r="A64" s="413"/>
      <c r="B64" s="411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80">
        <v>56700</v>
      </c>
      <c r="L64" s="4">
        <f t="shared" si="4"/>
        <v>5071221</v>
      </c>
    </row>
    <row r="65" spans="1:12" x14ac:dyDescent="0.2">
      <c r="A65" s="413"/>
      <c r="B65" s="411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80">
        <v>1600</v>
      </c>
      <c r="L65" s="4">
        <f t="shared" si="4"/>
        <v>227892</v>
      </c>
    </row>
    <row r="66" spans="1:12" x14ac:dyDescent="0.2">
      <c r="A66" s="413"/>
      <c r="B66" s="411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80">
        <v>0</v>
      </c>
      <c r="L66" s="4">
        <f t="shared" si="4"/>
        <v>0</v>
      </c>
    </row>
    <row r="67" spans="1:12" x14ac:dyDescent="0.2">
      <c r="A67" s="413"/>
      <c r="B67" s="411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80">
        <v>0</v>
      </c>
      <c r="L67" s="4">
        <f t="shared" si="4"/>
        <v>388897</v>
      </c>
    </row>
    <row r="68" spans="1:12" x14ac:dyDescent="0.2">
      <c r="A68" s="413"/>
      <c r="B68" s="411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80">
        <v>0</v>
      </c>
      <c r="L68" s="4">
        <f t="shared" si="4"/>
        <v>4296741</v>
      </c>
    </row>
    <row r="69" spans="1:12" x14ac:dyDescent="0.2">
      <c r="A69" s="413"/>
      <c r="B69" s="411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80">
        <v>0</v>
      </c>
      <c r="L69" s="4">
        <f t="shared" si="4"/>
        <v>1265122</v>
      </c>
    </row>
    <row r="70" spans="1:12" x14ac:dyDescent="0.2">
      <c r="A70" s="413"/>
      <c r="B70" s="411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80">
        <v>2302859</v>
      </c>
      <c r="L70" s="4">
        <f t="shared" si="4"/>
        <v>1819084</v>
      </c>
    </row>
    <row r="71" spans="1:12" x14ac:dyDescent="0.2">
      <c r="A71" s="414"/>
      <c r="B71" s="411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80">
        <v>351957</v>
      </c>
      <c r="L71" s="4">
        <f t="shared" si="4"/>
        <v>760967</v>
      </c>
    </row>
    <row r="72" spans="1:12" x14ac:dyDescent="0.2">
      <c r="A72" s="383" t="s">
        <v>86</v>
      </c>
      <c r="B72" s="384"/>
      <c r="C72" s="385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3">
        <v>43585</v>
      </c>
      <c r="L77" s="55"/>
    </row>
    <row r="78" spans="1:12" s="85" customFormat="1" ht="25.5" x14ac:dyDescent="0.2">
      <c r="A78" s="406" t="s">
        <v>101</v>
      </c>
      <c r="B78" s="407"/>
      <c r="C78" s="84" t="s">
        <v>44</v>
      </c>
      <c r="D78" s="86" t="s">
        <v>21</v>
      </c>
      <c r="E78" s="86" t="s">
        <v>106</v>
      </c>
      <c r="F78" s="87" t="s">
        <v>43</v>
      </c>
      <c r="G78" s="86"/>
      <c r="H78" s="86"/>
      <c r="I78" s="86"/>
      <c r="J78" s="86" t="s">
        <v>103</v>
      </c>
      <c r="K78" s="88" t="s">
        <v>104</v>
      </c>
    </row>
    <row r="79" spans="1:12" x14ac:dyDescent="0.2">
      <c r="A79" s="408"/>
      <c r="B79" s="373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408"/>
      <c r="B80" s="373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408"/>
      <c r="B81" s="373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408"/>
      <c r="B82" s="373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408"/>
      <c r="B83" s="373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408"/>
      <c r="B84" s="373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408"/>
      <c r="B85" s="373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7">
        <f t="shared" si="13"/>
        <v>117261413</v>
      </c>
      <c r="L85" s="1"/>
    </row>
    <row r="86" spans="1:12" x14ac:dyDescent="0.2">
      <c r="A86" s="408"/>
      <c r="B86" s="373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408"/>
      <c r="B87" s="373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7">
        <f t="shared" si="15"/>
        <v>28044581</v>
      </c>
      <c r="L87" s="1"/>
    </row>
    <row r="88" spans="1:12" x14ac:dyDescent="0.2">
      <c r="A88" s="408"/>
      <c r="B88" s="373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7">
        <f t="shared" si="16"/>
        <v>145305994</v>
      </c>
      <c r="L88" s="1"/>
    </row>
    <row r="89" spans="1:12" x14ac:dyDescent="0.2">
      <c r="A89" s="408"/>
      <c r="B89" s="373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408"/>
      <c r="B90" s="373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408"/>
      <c r="B91" s="373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7">
        <f t="shared" si="19"/>
        <v>710000</v>
      </c>
      <c r="L91" s="1"/>
    </row>
    <row r="92" spans="1:12" x14ac:dyDescent="0.2">
      <c r="A92" s="408"/>
      <c r="B92" s="373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7">
        <f t="shared" si="20"/>
        <v>54600</v>
      </c>
      <c r="L92" s="1"/>
    </row>
    <row r="93" spans="1:12" x14ac:dyDescent="0.2">
      <c r="A93" s="408"/>
      <c r="B93" s="373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408"/>
      <c r="B94" s="373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408"/>
      <c r="B95" s="373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408"/>
      <c r="B96" s="373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408"/>
      <c r="B97" s="373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408"/>
      <c r="B98" s="373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408"/>
      <c r="B99" s="373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408"/>
      <c r="B100" s="373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408"/>
      <c r="B101" s="373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408"/>
      <c r="B102" s="373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408"/>
      <c r="B103" s="373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408"/>
      <c r="B104" s="373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408"/>
      <c r="B105" s="373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408"/>
      <c r="B106" s="373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408"/>
      <c r="B107" s="373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7">
        <f t="shared" si="35"/>
        <v>11044741</v>
      </c>
      <c r="L107" s="1"/>
    </row>
    <row r="108" spans="1:12" x14ac:dyDescent="0.2">
      <c r="A108" s="408"/>
      <c r="B108" s="373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408"/>
      <c r="B109" s="373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408"/>
      <c r="B110" s="373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408"/>
      <c r="B111" s="373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408"/>
      <c r="B112" s="373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7">
        <f t="shared" si="41"/>
        <v>0</v>
      </c>
      <c r="L112" s="1"/>
    </row>
    <row r="113" spans="1:12" x14ac:dyDescent="0.2">
      <c r="A113" s="408"/>
      <c r="B113" s="373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408"/>
      <c r="B114" s="373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408"/>
      <c r="B115" s="373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7">
        <f t="shared" si="45"/>
        <v>2654816</v>
      </c>
      <c r="L115" s="1"/>
    </row>
    <row r="116" spans="1:12" x14ac:dyDescent="0.2">
      <c r="A116" s="408"/>
      <c r="B116" s="373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408"/>
      <c r="B117" s="373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8">
        <f t="shared" si="47"/>
        <v>101349332</v>
      </c>
      <c r="L117" s="1"/>
    </row>
    <row r="118" spans="1:12" x14ac:dyDescent="0.2">
      <c r="A118" s="409"/>
      <c r="B118" s="410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7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  <mergeCell ref="B20:B22"/>
    <mergeCell ref="A27:C27"/>
    <mergeCell ref="A28:A35"/>
    <mergeCell ref="B28:B32"/>
    <mergeCell ref="B33:B35"/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19" t="s">
        <v>82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21" t="s">
        <v>19</v>
      </c>
      <c r="B4" s="423" t="s">
        <v>0</v>
      </c>
      <c r="C4" s="421" t="s">
        <v>44</v>
      </c>
      <c r="D4" s="421" t="s">
        <v>21</v>
      </c>
      <c r="E4" s="425" t="s">
        <v>113</v>
      </c>
      <c r="F4" s="427" t="s">
        <v>116</v>
      </c>
      <c r="G4" s="428"/>
      <c r="H4" s="428"/>
      <c r="I4" s="429"/>
      <c r="J4" s="425" t="s">
        <v>112</v>
      </c>
      <c r="K4" s="430" t="s">
        <v>111</v>
      </c>
      <c r="L4" s="431" t="s">
        <v>114</v>
      </c>
    </row>
    <row r="5" spans="1:12" ht="32.25" customHeight="1" x14ac:dyDescent="0.2">
      <c r="A5" s="422"/>
      <c r="B5" s="424"/>
      <c r="C5" s="422"/>
      <c r="D5" s="422"/>
      <c r="E5" s="426"/>
      <c r="F5" s="89" t="s">
        <v>43</v>
      </c>
      <c r="G5" s="93" t="s">
        <v>118</v>
      </c>
      <c r="H5" s="93" t="s">
        <v>119</v>
      </c>
      <c r="I5" s="93" t="s">
        <v>120</v>
      </c>
      <c r="J5" s="426"/>
      <c r="K5" s="430"/>
      <c r="L5" s="431"/>
    </row>
    <row r="6" spans="1:12" x14ac:dyDescent="0.2">
      <c r="A6" s="351" t="s">
        <v>38</v>
      </c>
      <c r="B6" s="35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51"/>
      <c r="B7" s="35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103">
        <v>0</v>
      </c>
      <c r="L7" s="4">
        <f t="shared" ref="L7:L27" si="1">J7-K7</f>
        <v>0</v>
      </c>
    </row>
    <row r="8" spans="1:12" x14ac:dyDescent="0.2">
      <c r="A8" s="351"/>
      <c r="B8" s="35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796</v>
      </c>
      <c r="L8" s="4">
        <f t="shared" si="1"/>
        <v>704</v>
      </c>
    </row>
    <row r="9" spans="1:12" x14ac:dyDescent="0.2">
      <c r="A9" s="351"/>
      <c r="B9" s="35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51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5033739</v>
      </c>
      <c r="L11" s="4">
        <f t="shared" si="1"/>
        <v>11225211</v>
      </c>
    </row>
    <row r="12" spans="1:12" x14ac:dyDescent="0.2">
      <c r="A12" s="355" t="s">
        <v>50</v>
      </c>
      <c r="B12" s="358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3482094</v>
      </c>
      <c r="L12" s="4">
        <f t="shared" si="1"/>
        <v>3523169</v>
      </c>
    </row>
    <row r="13" spans="1:12" x14ac:dyDescent="0.2">
      <c r="A13" s="380"/>
      <c r="B13" s="360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3706121</v>
      </c>
      <c r="L13" s="4">
        <f t="shared" si="1"/>
        <v>793879</v>
      </c>
    </row>
    <row r="14" spans="1:12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7212167</v>
      </c>
      <c r="L14" s="4">
        <f t="shared" si="1"/>
        <v>12534333</v>
      </c>
    </row>
    <row r="15" spans="1:12" x14ac:dyDescent="0.2">
      <c r="A15" s="355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56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56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56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56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86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87"/>
      <c r="B21" s="359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87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87"/>
      <c r="B23" s="358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103">
        <v>100</v>
      </c>
      <c r="L23" s="4">
        <f t="shared" si="1"/>
        <v>0</v>
      </c>
    </row>
    <row r="24" spans="1:12" x14ac:dyDescent="0.2">
      <c r="A24" s="388"/>
      <c r="B24" s="360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103">
        <v>0</v>
      </c>
      <c r="L24" s="4">
        <f t="shared" si="1"/>
        <v>700</v>
      </c>
    </row>
    <row r="25" spans="1:12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103">
        <v>114017683</v>
      </c>
      <c r="L25" s="4">
        <f t="shared" si="1"/>
        <v>146252235</v>
      </c>
    </row>
    <row r="26" spans="1:12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103">
        <v>1014769</v>
      </c>
      <c r="L26" s="4">
        <f t="shared" si="1"/>
        <v>2181789</v>
      </c>
    </row>
    <row r="27" spans="1:12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103">
        <v>18429678</v>
      </c>
      <c r="L27" s="4">
        <f t="shared" si="1"/>
        <v>29072994</v>
      </c>
    </row>
    <row r="28" spans="1:12" ht="34.5" customHeight="1" x14ac:dyDescent="0.2">
      <c r="A28" s="416" t="s">
        <v>85</v>
      </c>
      <c r="B28" s="417"/>
      <c r="C28" s="418"/>
      <c r="D28" s="90">
        <f>SUM(D6:D27)</f>
        <v>426209554</v>
      </c>
      <c r="E28" s="90">
        <f t="shared" ref="E28:I28" si="2">SUM(E6:E27)</f>
        <v>426209554</v>
      </c>
      <c r="F28" s="90">
        <f t="shared" si="2"/>
        <v>0</v>
      </c>
      <c r="G28" s="90">
        <f t="shared" si="2"/>
        <v>654581</v>
      </c>
      <c r="H28" s="90">
        <f t="shared" si="2"/>
        <v>6029120</v>
      </c>
      <c r="I28" s="90">
        <f t="shared" si="2"/>
        <v>12724484</v>
      </c>
      <c r="J28" s="90">
        <f t="shared" ref="J28:L28" si="3">SUM(J6:J27)</f>
        <v>445617739</v>
      </c>
      <c r="K28" s="104">
        <f t="shared" si="3"/>
        <v>181993126</v>
      </c>
      <c r="L28" s="90">
        <f t="shared" si="3"/>
        <v>263624613</v>
      </c>
    </row>
    <row r="29" spans="1:12" x14ac:dyDescent="0.2">
      <c r="A29" s="355" t="s">
        <v>18</v>
      </c>
      <c r="B29" s="349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47">
        <f t="shared" ref="J29:J74" si="4">SUM(E29:I29)</f>
        <v>24000</v>
      </c>
      <c r="K29" s="105">
        <v>0</v>
      </c>
      <c r="L29" s="4">
        <f t="shared" ref="L29:L74" si="5">J29-K29</f>
        <v>24000</v>
      </c>
    </row>
    <row r="30" spans="1:12" x14ac:dyDescent="0.2">
      <c r="A30" s="356"/>
      <c r="B30" s="350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47">
        <f t="shared" si="4"/>
        <v>1870</v>
      </c>
      <c r="K30" s="105">
        <v>0</v>
      </c>
      <c r="L30" s="4">
        <f t="shared" si="5"/>
        <v>1870</v>
      </c>
    </row>
    <row r="31" spans="1:12" x14ac:dyDescent="0.2">
      <c r="A31" s="356"/>
      <c r="B31" s="350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47">
        <f t="shared" si="4"/>
        <v>17574715</v>
      </c>
      <c r="K31" s="105">
        <v>3367975</v>
      </c>
      <c r="L31" s="4">
        <f t="shared" si="5"/>
        <v>14206740</v>
      </c>
    </row>
    <row r="32" spans="1:12" x14ac:dyDescent="0.2">
      <c r="A32" s="356"/>
      <c r="B32" s="350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47">
        <f t="shared" si="4"/>
        <v>24420</v>
      </c>
      <c r="K32" s="105">
        <v>24420</v>
      </c>
      <c r="L32" s="4">
        <f t="shared" si="5"/>
        <v>0</v>
      </c>
    </row>
    <row r="33" spans="1:12" x14ac:dyDescent="0.2">
      <c r="A33" s="356"/>
      <c r="B33" s="350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47">
        <f t="shared" si="4"/>
        <v>62186</v>
      </c>
      <c r="K33" s="105">
        <v>53681</v>
      </c>
      <c r="L33" s="4">
        <f t="shared" si="5"/>
        <v>8505</v>
      </c>
    </row>
    <row r="34" spans="1:12" x14ac:dyDescent="0.2">
      <c r="A34" s="356"/>
      <c r="B34" s="415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47">
        <f t="shared" si="4"/>
        <v>83000</v>
      </c>
      <c r="K34" s="105">
        <v>83000</v>
      </c>
      <c r="L34" s="4">
        <f t="shared" si="5"/>
        <v>0</v>
      </c>
    </row>
    <row r="35" spans="1:12" x14ac:dyDescent="0.2">
      <c r="A35" s="356"/>
      <c r="B35" s="358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47">
        <f t="shared" si="4"/>
        <v>2267</v>
      </c>
      <c r="K35" s="105">
        <v>2267</v>
      </c>
      <c r="L35" s="4">
        <f t="shared" si="5"/>
        <v>0</v>
      </c>
    </row>
    <row r="36" spans="1:12" x14ac:dyDescent="0.2">
      <c r="A36" s="356"/>
      <c r="B36" s="361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47">
        <f t="shared" si="4"/>
        <v>0</v>
      </c>
      <c r="K36" s="105">
        <v>0</v>
      </c>
      <c r="L36" s="4">
        <f t="shared" si="5"/>
        <v>0</v>
      </c>
    </row>
    <row r="37" spans="1:12" x14ac:dyDescent="0.2">
      <c r="A37" s="356"/>
      <c r="B37" s="361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47">
        <f t="shared" si="4"/>
        <v>332190752</v>
      </c>
      <c r="K37" s="105">
        <v>127347864</v>
      </c>
      <c r="L37" s="4">
        <f t="shared" si="5"/>
        <v>204842888</v>
      </c>
    </row>
    <row r="38" spans="1:12" x14ac:dyDescent="0.2">
      <c r="A38" s="355" t="s">
        <v>20</v>
      </c>
      <c r="B38" s="349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47">
        <f t="shared" si="4"/>
        <v>0</v>
      </c>
      <c r="K38" s="105">
        <v>0</v>
      </c>
      <c r="L38" s="4">
        <f t="shared" si="5"/>
        <v>0</v>
      </c>
    </row>
    <row r="39" spans="1:12" x14ac:dyDescent="0.2">
      <c r="A39" s="394"/>
      <c r="B39" s="350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47">
        <f t="shared" si="4"/>
        <v>16258950</v>
      </c>
      <c r="K39" s="105">
        <v>5419651</v>
      </c>
      <c r="L39" s="4">
        <f t="shared" si="5"/>
        <v>10839299</v>
      </c>
    </row>
    <row r="40" spans="1:12" x14ac:dyDescent="0.2">
      <c r="A40" s="355" t="s">
        <v>24</v>
      </c>
      <c r="B40" s="358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47">
        <f t="shared" si="4"/>
        <v>7005263</v>
      </c>
      <c r="K40" s="105">
        <v>1842527</v>
      </c>
      <c r="L40" s="4">
        <f t="shared" si="5"/>
        <v>5162736</v>
      </c>
    </row>
    <row r="41" spans="1:12" x14ac:dyDescent="0.2">
      <c r="A41" s="380"/>
      <c r="B41" s="360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47">
        <f t="shared" si="4"/>
        <v>4500000</v>
      </c>
      <c r="K41" s="105">
        <v>2200239</v>
      </c>
      <c r="L41" s="4">
        <f t="shared" si="5"/>
        <v>2299761</v>
      </c>
    </row>
    <row r="42" spans="1:12" x14ac:dyDescent="0.2">
      <c r="A42" s="355" t="s">
        <v>30</v>
      </c>
      <c r="B42" s="358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47">
        <f t="shared" si="4"/>
        <v>12736500</v>
      </c>
      <c r="K42" s="105">
        <v>5085209</v>
      </c>
      <c r="L42" s="4">
        <f t="shared" si="5"/>
        <v>7651291</v>
      </c>
    </row>
    <row r="43" spans="1:12" x14ac:dyDescent="0.2">
      <c r="A43" s="380"/>
      <c r="B43" s="360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47">
        <f t="shared" si="4"/>
        <v>50000</v>
      </c>
      <c r="K43" s="105">
        <v>50000</v>
      </c>
      <c r="L43" s="4">
        <f t="shared" si="5"/>
        <v>0</v>
      </c>
    </row>
    <row r="44" spans="1:12" x14ac:dyDescent="0.2">
      <c r="A44" s="355" t="s">
        <v>48</v>
      </c>
      <c r="B44" s="349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47">
        <f t="shared" si="4"/>
        <v>0</v>
      </c>
      <c r="K44" s="105">
        <v>0</v>
      </c>
      <c r="L44" s="4">
        <f t="shared" si="5"/>
        <v>0</v>
      </c>
    </row>
    <row r="45" spans="1:12" x14ac:dyDescent="0.2">
      <c r="A45" s="356"/>
      <c r="B45" s="350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47">
        <f t="shared" si="4"/>
        <v>0</v>
      </c>
      <c r="K45" s="105">
        <v>0</v>
      </c>
      <c r="L45" s="4">
        <f t="shared" si="5"/>
        <v>0</v>
      </c>
    </row>
    <row r="46" spans="1:12" x14ac:dyDescent="0.2">
      <c r="A46" s="356"/>
      <c r="B46" s="350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47">
        <f t="shared" si="4"/>
        <v>0</v>
      </c>
      <c r="K46" s="105">
        <v>0</v>
      </c>
      <c r="L46" s="4">
        <f t="shared" si="5"/>
        <v>0</v>
      </c>
    </row>
    <row r="47" spans="1:12" x14ac:dyDescent="0.2">
      <c r="A47" s="356"/>
      <c r="B47" s="350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47">
        <f t="shared" si="4"/>
        <v>99713</v>
      </c>
      <c r="K47" s="105">
        <v>0</v>
      </c>
      <c r="L47" s="4">
        <f t="shared" si="5"/>
        <v>99713</v>
      </c>
    </row>
    <row r="48" spans="1:12" x14ac:dyDescent="0.2">
      <c r="A48" s="356"/>
      <c r="B48" s="350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47">
        <f t="shared" si="4"/>
        <v>0</v>
      </c>
      <c r="K48" s="105">
        <v>0</v>
      </c>
      <c r="L48" s="4">
        <f t="shared" si="5"/>
        <v>0</v>
      </c>
    </row>
    <row r="49" spans="1:12" x14ac:dyDescent="0.2">
      <c r="A49" s="356"/>
      <c r="B49" s="350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47">
        <f t="shared" si="4"/>
        <v>100000</v>
      </c>
      <c r="K49" s="105">
        <v>100000</v>
      </c>
      <c r="L49" s="4">
        <f t="shared" si="5"/>
        <v>0</v>
      </c>
    </row>
    <row r="50" spans="1:12" x14ac:dyDescent="0.2">
      <c r="A50" s="356"/>
      <c r="B50" s="350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47">
        <f t="shared" si="4"/>
        <v>0</v>
      </c>
      <c r="K50" s="105">
        <v>0</v>
      </c>
      <c r="L50" s="4">
        <f t="shared" si="5"/>
        <v>0</v>
      </c>
    </row>
    <row r="51" spans="1:12" x14ac:dyDescent="0.2">
      <c r="A51" s="356"/>
      <c r="B51" s="350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47">
        <f t="shared" si="4"/>
        <v>0</v>
      </c>
      <c r="K51" s="105">
        <v>0</v>
      </c>
      <c r="L51" s="4">
        <f t="shared" si="5"/>
        <v>0</v>
      </c>
    </row>
    <row r="52" spans="1:12" x14ac:dyDescent="0.2">
      <c r="A52" s="356"/>
      <c r="B52" s="350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47">
        <f t="shared" si="4"/>
        <v>0</v>
      </c>
      <c r="K52" s="105">
        <v>0</v>
      </c>
      <c r="L52" s="4">
        <f t="shared" si="5"/>
        <v>0</v>
      </c>
    </row>
    <row r="53" spans="1:12" x14ac:dyDescent="0.2">
      <c r="A53" s="356"/>
      <c r="B53" s="350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47">
        <f t="shared" si="4"/>
        <v>0</v>
      </c>
      <c r="K53" s="105">
        <v>0</v>
      </c>
      <c r="L53" s="4">
        <f t="shared" si="5"/>
        <v>0</v>
      </c>
    </row>
    <row r="54" spans="1:12" x14ac:dyDescent="0.2">
      <c r="A54" s="356"/>
      <c r="B54" s="350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47">
        <f t="shared" si="4"/>
        <v>0</v>
      </c>
      <c r="K54" s="105">
        <v>0</v>
      </c>
      <c r="L54" s="4">
        <f t="shared" si="5"/>
        <v>0</v>
      </c>
    </row>
    <row r="55" spans="1:12" x14ac:dyDescent="0.2">
      <c r="A55" s="356"/>
      <c r="B55" s="350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47">
        <f t="shared" si="4"/>
        <v>0</v>
      </c>
      <c r="K55" s="105">
        <v>0</v>
      </c>
      <c r="L55" s="4">
        <f t="shared" si="5"/>
        <v>0</v>
      </c>
    </row>
    <row r="56" spans="1:12" x14ac:dyDescent="0.2">
      <c r="A56" s="412" t="s">
        <v>49</v>
      </c>
      <c r="B56" s="95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47">
        <f t="shared" si="4"/>
        <v>8</v>
      </c>
      <c r="K56" s="105">
        <v>8</v>
      </c>
      <c r="L56" s="4">
        <f t="shared" si="5"/>
        <v>0</v>
      </c>
    </row>
    <row r="57" spans="1:12" ht="12.75" customHeight="1" x14ac:dyDescent="0.2">
      <c r="A57" s="413"/>
      <c r="B57" s="411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47">
        <f t="shared" si="4"/>
        <v>970000</v>
      </c>
      <c r="K57" s="105">
        <v>350000</v>
      </c>
      <c r="L57" s="4">
        <f t="shared" si="5"/>
        <v>620000</v>
      </c>
    </row>
    <row r="58" spans="1:12" x14ac:dyDescent="0.2">
      <c r="A58" s="413"/>
      <c r="B58" s="411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47">
        <f t="shared" si="4"/>
        <v>10791000</v>
      </c>
      <c r="K58" s="105">
        <v>532000</v>
      </c>
      <c r="L58" s="4">
        <f t="shared" si="5"/>
        <v>10259000</v>
      </c>
    </row>
    <row r="59" spans="1:12" x14ac:dyDescent="0.2">
      <c r="A59" s="413"/>
      <c r="B59" s="411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47">
        <f t="shared" si="4"/>
        <v>3112282</v>
      </c>
      <c r="K59" s="105">
        <v>68250</v>
      </c>
      <c r="L59" s="4">
        <f t="shared" si="5"/>
        <v>3044032</v>
      </c>
    </row>
    <row r="60" spans="1:12" x14ac:dyDescent="0.2">
      <c r="A60" s="413"/>
      <c r="B60" s="411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47">
        <f t="shared" si="4"/>
        <v>230000</v>
      </c>
      <c r="K60" s="105">
        <v>0</v>
      </c>
      <c r="L60" s="4">
        <f t="shared" si="5"/>
        <v>230000</v>
      </c>
    </row>
    <row r="61" spans="1:12" x14ac:dyDescent="0.2">
      <c r="A61" s="413"/>
      <c r="B61" s="411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47">
        <f t="shared" si="4"/>
        <v>72000</v>
      </c>
      <c r="K61" s="105">
        <v>0</v>
      </c>
      <c r="L61" s="4">
        <f t="shared" si="5"/>
        <v>72000</v>
      </c>
    </row>
    <row r="62" spans="1:12" x14ac:dyDescent="0.2">
      <c r="A62" s="413"/>
      <c r="B62" s="411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47">
        <f t="shared" si="4"/>
        <v>230000</v>
      </c>
      <c r="K62" s="105">
        <v>0</v>
      </c>
      <c r="L62" s="4">
        <f t="shared" si="5"/>
        <v>230000</v>
      </c>
    </row>
    <row r="63" spans="1:12" x14ac:dyDescent="0.2">
      <c r="A63" s="413"/>
      <c r="B63" s="411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47">
        <f t="shared" si="4"/>
        <v>8009100</v>
      </c>
      <c r="K63" s="105">
        <v>750000</v>
      </c>
      <c r="L63" s="4">
        <f t="shared" si="5"/>
        <v>7259100</v>
      </c>
    </row>
    <row r="64" spans="1:12" x14ac:dyDescent="0.2">
      <c r="A64" s="413"/>
      <c r="B64" s="411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47">
        <f t="shared" si="4"/>
        <v>13999992</v>
      </c>
      <c r="K64" s="105">
        <v>210000</v>
      </c>
      <c r="L64" s="4">
        <f t="shared" si="5"/>
        <v>13789992</v>
      </c>
    </row>
    <row r="65" spans="1:12" x14ac:dyDescent="0.2">
      <c r="A65" s="413"/>
      <c r="B65" s="411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47">
        <f t="shared" si="4"/>
        <v>292100</v>
      </c>
      <c r="K65" s="105">
        <v>6370</v>
      </c>
      <c r="L65" s="4">
        <f t="shared" si="5"/>
        <v>285730</v>
      </c>
    </row>
    <row r="66" spans="1:12" x14ac:dyDescent="0.2">
      <c r="A66" s="413"/>
      <c r="B66" s="411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47">
        <f t="shared" si="4"/>
        <v>5127921</v>
      </c>
      <c r="K66" s="105">
        <v>56700</v>
      </c>
      <c r="L66" s="4">
        <f t="shared" si="5"/>
        <v>5071221</v>
      </c>
    </row>
    <row r="67" spans="1:12" x14ac:dyDescent="0.2">
      <c r="A67" s="413"/>
      <c r="B67" s="411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47">
        <f t="shared" si="4"/>
        <v>229492</v>
      </c>
      <c r="K67" s="105">
        <v>1600</v>
      </c>
      <c r="L67" s="4">
        <f t="shared" si="5"/>
        <v>227892</v>
      </c>
    </row>
    <row r="68" spans="1:12" x14ac:dyDescent="0.2">
      <c r="A68" s="413"/>
      <c r="B68" s="411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47">
        <f t="shared" si="4"/>
        <v>0</v>
      </c>
      <c r="K68" s="105">
        <v>0</v>
      </c>
      <c r="L68" s="4">
        <f t="shared" si="5"/>
        <v>0</v>
      </c>
    </row>
    <row r="69" spans="1:12" x14ac:dyDescent="0.2">
      <c r="A69" s="413"/>
      <c r="B69" s="411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47">
        <f t="shared" si="4"/>
        <v>704400</v>
      </c>
      <c r="K69" s="105">
        <v>704400</v>
      </c>
      <c r="L69" s="4">
        <f t="shared" si="5"/>
        <v>0</v>
      </c>
    </row>
    <row r="70" spans="1:12" x14ac:dyDescent="0.2">
      <c r="A70" s="413"/>
      <c r="B70" s="411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47">
        <f t="shared" si="4"/>
        <v>1818096</v>
      </c>
      <c r="K70" s="105">
        <v>1818096</v>
      </c>
      <c r="L70" s="4">
        <f t="shared" si="5"/>
        <v>0</v>
      </c>
    </row>
    <row r="71" spans="1:12" x14ac:dyDescent="0.2">
      <c r="A71" s="413"/>
      <c r="B71" s="411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47">
        <f t="shared" si="4"/>
        <v>2678560</v>
      </c>
      <c r="K71" s="105">
        <v>2568661</v>
      </c>
      <c r="L71" s="4">
        <f t="shared" si="5"/>
        <v>109899</v>
      </c>
    </row>
    <row r="72" spans="1:12" x14ac:dyDescent="0.2">
      <c r="A72" s="413"/>
      <c r="B72" s="411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47">
        <f t="shared" si="4"/>
        <v>1404285</v>
      </c>
      <c r="K72" s="105">
        <v>1374613</v>
      </c>
      <c r="L72" s="4">
        <f t="shared" si="5"/>
        <v>29672</v>
      </c>
    </row>
    <row r="73" spans="1:12" x14ac:dyDescent="0.2">
      <c r="A73" s="413"/>
      <c r="B73" s="411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47">
        <f t="shared" si="4"/>
        <v>4121943</v>
      </c>
      <c r="K73" s="105">
        <v>2302859</v>
      </c>
      <c r="L73" s="4">
        <f t="shared" si="5"/>
        <v>1819084</v>
      </c>
    </row>
    <row r="74" spans="1:12" x14ac:dyDescent="0.2">
      <c r="A74" s="414"/>
      <c r="B74" s="411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47">
        <f t="shared" si="4"/>
        <v>1112924</v>
      </c>
      <c r="K74" s="105">
        <v>351957</v>
      </c>
      <c r="L74" s="4">
        <f t="shared" si="5"/>
        <v>760967</v>
      </c>
    </row>
    <row r="75" spans="1:12" ht="23.25" customHeight="1" x14ac:dyDescent="0.2">
      <c r="A75" s="416" t="s">
        <v>86</v>
      </c>
      <c r="B75" s="417"/>
      <c r="C75" s="418"/>
      <c r="D75" s="90">
        <f>SUM(D29:D74)</f>
        <v>426209554</v>
      </c>
      <c r="E75" s="90">
        <f>SUM(E29:E74)</f>
        <v>426209554</v>
      </c>
      <c r="F75" s="90">
        <f t="shared" ref="F75:L75" si="6">SUM(F29:F74)</f>
        <v>0</v>
      </c>
      <c r="G75" s="90">
        <f t="shared" si="6"/>
        <v>654581</v>
      </c>
      <c r="H75" s="90">
        <f t="shared" si="6"/>
        <v>6029120</v>
      </c>
      <c r="I75" s="90">
        <f t="shared" si="6"/>
        <v>12724484</v>
      </c>
      <c r="J75" s="90">
        <f t="shared" si="6"/>
        <v>445617739</v>
      </c>
      <c r="K75" s="104">
        <f t="shared" si="6"/>
        <v>156672347</v>
      </c>
      <c r="L75" s="90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3">
        <v>43616</v>
      </c>
      <c r="L80" s="55"/>
    </row>
    <row r="81" spans="1:12" s="85" customFormat="1" ht="45" x14ac:dyDescent="0.2">
      <c r="A81" s="406" t="s">
        <v>101</v>
      </c>
      <c r="B81" s="407"/>
      <c r="C81" s="84" t="s">
        <v>44</v>
      </c>
      <c r="D81" s="86" t="s">
        <v>21</v>
      </c>
      <c r="E81" s="86" t="s">
        <v>113</v>
      </c>
      <c r="F81" s="87" t="s">
        <v>43</v>
      </c>
      <c r="G81" s="86" t="s">
        <v>118</v>
      </c>
      <c r="H81" s="100" t="s">
        <v>119</v>
      </c>
      <c r="I81" s="100" t="s">
        <v>120</v>
      </c>
      <c r="J81" s="86" t="s">
        <v>112</v>
      </c>
      <c r="K81" s="106" t="s">
        <v>111</v>
      </c>
    </row>
    <row r="82" spans="1:12" x14ac:dyDescent="0.2">
      <c r="A82" s="408"/>
      <c r="B82" s="373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7">
        <f t="shared" si="7"/>
        <v>149586947</v>
      </c>
    </row>
    <row r="83" spans="1:12" x14ac:dyDescent="0.2">
      <c r="A83" s="408"/>
      <c r="B83" s="373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7">
        <f t="shared" si="8"/>
        <v>4360702</v>
      </c>
    </row>
    <row r="84" spans="1:12" x14ac:dyDescent="0.2">
      <c r="A84" s="408"/>
      <c r="B84" s="373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7">
        <f t="shared" si="9"/>
        <v>0</v>
      </c>
    </row>
    <row r="85" spans="1:12" x14ac:dyDescent="0.2">
      <c r="A85" s="408"/>
      <c r="B85" s="373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7">
        <f t="shared" si="9"/>
        <v>0</v>
      </c>
    </row>
    <row r="86" spans="1:12" x14ac:dyDescent="0.2">
      <c r="A86" s="408"/>
      <c r="B86" s="373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7">
        <f t="shared" si="10"/>
        <v>796</v>
      </c>
    </row>
    <row r="87" spans="1:12" x14ac:dyDescent="0.2">
      <c r="A87" s="408"/>
      <c r="B87" s="373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8">
        <f t="shared" si="11"/>
        <v>100</v>
      </c>
    </row>
    <row r="88" spans="1:12" x14ac:dyDescent="0.2">
      <c r="A88" s="408"/>
      <c r="B88" s="373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9">
        <f t="shared" si="12"/>
        <v>153948445</v>
      </c>
      <c r="L88" s="1"/>
    </row>
    <row r="89" spans="1:12" x14ac:dyDescent="0.2">
      <c r="A89" s="408"/>
      <c r="B89" s="373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7">
        <f t="shared" si="13"/>
        <v>28044581</v>
      </c>
    </row>
    <row r="90" spans="1:12" x14ac:dyDescent="0.2">
      <c r="A90" s="408"/>
      <c r="B90" s="373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9">
        <f t="shared" si="14"/>
        <v>28044581</v>
      </c>
      <c r="L90" s="1"/>
    </row>
    <row r="91" spans="1:12" x14ac:dyDescent="0.2">
      <c r="A91" s="408"/>
      <c r="B91" s="373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9">
        <f t="shared" si="15"/>
        <v>181993126</v>
      </c>
      <c r="L91" s="1"/>
    </row>
    <row r="92" spans="1:12" x14ac:dyDescent="0.2">
      <c r="A92" s="408"/>
      <c r="B92" s="373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7">
        <f t="shared" si="16"/>
        <v>350000</v>
      </c>
    </row>
    <row r="93" spans="1:12" x14ac:dyDescent="0.2">
      <c r="A93" s="408"/>
      <c r="B93" s="373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7">
        <f t="shared" si="17"/>
        <v>532000</v>
      </c>
    </row>
    <row r="94" spans="1:12" x14ac:dyDescent="0.2">
      <c r="A94" s="408"/>
      <c r="B94" s="373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9">
        <f t="shared" si="18"/>
        <v>882000</v>
      </c>
      <c r="L94" s="1"/>
    </row>
    <row r="95" spans="1:12" x14ac:dyDescent="0.2">
      <c r="A95" s="408"/>
      <c r="B95" s="373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9">
        <f t="shared" si="19"/>
        <v>68250</v>
      </c>
      <c r="L95" s="1"/>
    </row>
    <row r="96" spans="1:12" x14ac:dyDescent="0.2">
      <c r="A96" s="408"/>
      <c r="B96" s="373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7">
        <f t="shared" si="20"/>
        <v>0</v>
      </c>
    </row>
    <row r="97" spans="1:12" x14ac:dyDescent="0.2">
      <c r="A97" s="408"/>
      <c r="B97" s="373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7">
        <f t="shared" si="21"/>
        <v>0</v>
      </c>
    </row>
    <row r="98" spans="1:12" x14ac:dyDescent="0.2">
      <c r="A98" s="408"/>
      <c r="B98" s="373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7">
        <f t="shared" si="22"/>
        <v>0</v>
      </c>
    </row>
    <row r="99" spans="1:12" x14ac:dyDescent="0.2">
      <c r="A99" s="408"/>
      <c r="B99" s="373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7">
        <f t="shared" si="23"/>
        <v>0</v>
      </c>
    </row>
    <row r="100" spans="1:12" x14ac:dyDescent="0.2">
      <c r="A100" s="408"/>
      <c r="B100" s="373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7">
        <f t="shared" si="24"/>
        <v>750000</v>
      </c>
    </row>
    <row r="101" spans="1:12" x14ac:dyDescent="0.2">
      <c r="A101" s="408"/>
      <c r="B101" s="373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8">
        <f t="shared" si="25"/>
        <v>3577983</v>
      </c>
    </row>
    <row r="102" spans="1:12" x14ac:dyDescent="0.2">
      <c r="A102" s="408"/>
      <c r="B102" s="373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7">
        <f t="shared" si="26"/>
        <v>6370</v>
      </c>
    </row>
    <row r="103" spans="1:12" x14ac:dyDescent="0.2">
      <c r="A103" s="408"/>
      <c r="B103" s="373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8">
        <f t="shared" si="27"/>
        <v>24420</v>
      </c>
    </row>
    <row r="104" spans="1:12" x14ac:dyDescent="0.2">
      <c r="A104" s="408"/>
      <c r="B104" s="373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7">
        <f t="shared" si="28"/>
        <v>110381</v>
      </c>
    </row>
    <row r="105" spans="1:12" x14ac:dyDescent="0.2">
      <c r="A105" s="408"/>
      <c r="B105" s="373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7">
        <f t="shared" si="29"/>
        <v>83000</v>
      </c>
    </row>
    <row r="106" spans="1:12" x14ac:dyDescent="0.2">
      <c r="A106" s="408"/>
      <c r="B106" s="373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7">
        <f t="shared" si="30"/>
        <v>101600</v>
      </c>
    </row>
    <row r="107" spans="1:12" x14ac:dyDescent="0.2">
      <c r="A107" s="408"/>
      <c r="B107" s="373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10">
        <f t="shared" si="31"/>
        <v>4653754</v>
      </c>
      <c r="L107" s="1"/>
    </row>
    <row r="108" spans="1:12" x14ac:dyDescent="0.2">
      <c r="A108" s="408"/>
      <c r="B108" s="373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7">
        <f t="shared" si="32"/>
        <v>0</v>
      </c>
    </row>
    <row r="109" spans="1:12" x14ac:dyDescent="0.2">
      <c r="A109" s="408"/>
      <c r="B109" s="373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7">
        <f t="shared" si="33"/>
        <v>6930003</v>
      </c>
    </row>
    <row r="110" spans="1:12" x14ac:dyDescent="0.2">
      <c r="A110" s="408"/>
      <c r="B110" s="373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7">
        <f t="shared" si="34"/>
        <v>5469651</v>
      </c>
    </row>
    <row r="111" spans="1:12" x14ac:dyDescent="0.2">
      <c r="A111" s="408"/>
      <c r="B111" s="373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9">
        <f t="shared" si="35"/>
        <v>12399654</v>
      </c>
      <c r="L111" s="1"/>
    </row>
    <row r="112" spans="1:12" x14ac:dyDescent="0.2">
      <c r="A112" s="408"/>
      <c r="B112" s="373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7">
        <f t="shared" si="36"/>
        <v>704400</v>
      </c>
    </row>
    <row r="113" spans="1:12" x14ac:dyDescent="0.2">
      <c r="A113" s="408"/>
      <c r="B113" s="373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8">
        <f t="shared" si="37"/>
        <v>1818096</v>
      </c>
    </row>
    <row r="114" spans="1:12" x14ac:dyDescent="0.2">
      <c r="A114" s="408"/>
      <c r="B114" s="373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7">
        <f t="shared" si="38"/>
        <v>2568661</v>
      </c>
    </row>
    <row r="115" spans="1:12" x14ac:dyDescent="0.2">
      <c r="A115" s="408"/>
      <c r="B115" s="373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7">
        <f t="shared" si="38"/>
        <v>1374613</v>
      </c>
    </row>
    <row r="116" spans="1:12" x14ac:dyDescent="0.2">
      <c r="A116" s="408"/>
      <c r="B116" s="373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9">
        <f t="shared" si="39"/>
        <v>4647674</v>
      </c>
      <c r="L116" s="1"/>
    </row>
    <row r="117" spans="1:12" x14ac:dyDescent="0.2">
      <c r="A117" s="408"/>
      <c r="B117" s="373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7">
        <f t="shared" si="40"/>
        <v>2302859</v>
      </c>
    </row>
    <row r="118" spans="1:12" x14ac:dyDescent="0.2">
      <c r="A118" s="408"/>
      <c r="B118" s="373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7">
        <f t="shared" si="40"/>
        <v>351957</v>
      </c>
    </row>
    <row r="119" spans="1:12" x14ac:dyDescent="0.2">
      <c r="A119" s="408"/>
      <c r="B119" s="373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9">
        <f t="shared" si="41"/>
        <v>2654816</v>
      </c>
      <c r="L119" s="1"/>
    </row>
    <row r="120" spans="1:12" x14ac:dyDescent="0.2">
      <c r="A120" s="408"/>
      <c r="B120" s="373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10">
        <f t="shared" si="42"/>
        <v>2200239</v>
      </c>
      <c r="L120" s="1"/>
    </row>
    <row r="121" spans="1:12" x14ac:dyDescent="0.2">
      <c r="A121" s="408"/>
      <c r="B121" s="373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11">
        <f t="shared" si="43"/>
        <v>127347864</v>
      </c>
      <c r="L121" s="1"/>
    </row>
    <row r="122" spans="1:12" x14ac:dyDescent="0.2">
      <c r="A122" s="409"/>
      <c r="B122" s="410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9">
        <f t="shared" si="44"/>
        <v>156672347</v>
      </c>
      <c r="L122" s="1"/>
    </row>
    <row r="123" spans="1:12" x14ac:dyDescent="0.2">
      <c r="A123" s="1"/>
      <c r="B123" s="98"/>
      <c r="C123" s="1"/>
      <c r="D123" s="1"/>
      <c r="E123" s="1"/>
      <c r="F123" s="68"/>
      <c r="G123" s="1"/>
      <c r="H123" s="1"/>
      <c r="I123" s="1"/>
      <c r="J123" s="1"/>
      <c r="K123" s="112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437" t="s">
        <v>82</v>
      </c>
      <c r="B1" s="438"/>
      <c r="C1" s="438"/>
      <c r="D1" s="438"/>
      <c r="E1" s="438"/>
      <c r="F1" s="438"/>
      <c r="G1" s="438"/>
      <c r="H1" s="438"/>
      <c r="I1" s="438"/>
      <c r="J1" s="438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439" t="s">
        <v>19</v>
      </c>
      <c r="B4" s="441" t="s">
        <v>0</v>
      </c>
      <c r="C4" s="439" t="s">
        <v>44</v>
      </c>
      <c r="D4" s="439" t="s">
        <v>21</v>
      </c>
      <c r="E4" s="443" t="s">
        <v>115</v>
      </c>
      <c r="F4" s="444"/>
      <c r="G4" s="444"/>
      <c r="H4" s="445"/>
      <c r="I4" s="435" t="s">
        <v>112</v>
      </c>
      <c r="J4" s="435" t="s">
        <v>111</v>
      </c>
    </row>
    <row r="5" spans="1:10" ht="42.75" customHeight="1" x14ac:dyDescent="0.2">
      <c r="A5" s="440"/>
      <c r="B5" s="442"/>
      <c r="C5" s="440"/>
      <c r="D5" s="440"/>
      <c r="E5" s="91" t="s">
        <v>43</v>
      </c>
      <c r="F5" s="94" t="s">
        <v>118</v>
      </c>
      <c r="G5" s="94" t="s">
        <v>119</v>
      </c>
      <c r="H5" s="99" t="s">
        <v>120</v>
      </c>
      <c r="I5" s="436"/>
      <c r="J5" s="436"/>
    </row>
    <row r="6" spans="1:10" x14ac:dyDescent="0.2">
      <c r="A6" s="351" t="s">
        <v>38</v>
      </c>
      <c r="B6" s="352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74">
        <f>'2019.05.31'!J6</f>
        <v>0</v>
      </c>
      <c r="J6" s="74">
        <f>'2019.05.31'!K6</f>
        <v>0</v>
      </c>
    </row>
    <row r="7" spans="1:10" x14ac:dyDescent="0.2">
      <c r="A7" s="351"/>
      <c r="B7" s="352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74">
        <f>'2019.05.31'!J7</f>
        <v>0</v>
      </c>
      <c r="J7" s="74">
        <f>'2019.05.31'!K7</f>
        <v>0</v>
      </c>
    </row>
    <row r="8" spans="1:10" x14ac:dyDescent="0.2">
      <c r="A8" s="351"/>
      <c r="B8" s="352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74">
        <f>'2019.05.31'!J8</f>
        <v>1500</v>
      </c>
      <c r="J8" s="74">
        <f>'2019.05.31'!K8</f>
        <v>796</v>
      </c>
    </row>
    <row r="9" spans="1:10" x14ac:dyDescent="0.2">
      <c r="A9" s="351"/>
      <c r="B9" s="353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74">
        <f>'2019.05.31'!J9</f>
        <v>21221604</v>
      </c>
      <c r="J9" s="74">
        <f>'2019.05.31'!K9</f>
        <v>0</v>
      </c>
    </row>
    <row r="10" spans="1:10" x14ac:dyDescent="0.2">
      <c r="A10" s="351"/>
      <c r="B10" s="354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74">
        <f>'2019.05.31'!J10</f>
        <v>10810958</v>
      </c>
      <c r="J10" s="74">
        <f>'2019.05.31'!K10</f>
        <v>10810958</v>
      </c>
    </row>
    <row r="11" spans="1:10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74">
        <f>'2019.05.31'!J11</f>
        <v>16258950</v>
      </c>
      <c r="J11" s="74">
        <f>'2019.05.31'!K11</f>
        <v>5033739</v>
      </c>
    </row>
    <row r="12" spans="1:10" x14ac:dyDescent="0.2">
      <c r="A12" s="355" t="s">
        <v>50</v>
      </c>
      <c r="B12" s="358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74">
        <f>'2019.05.31'!J12</f>
        <v>7005263</v>
      </c>
      <c r="J12" s="74">
        <f>'2019.05.31'!K12</f>
        <v>3482094</v>
      </c>
    </row>
    <row r="13" spans="1:10" x14ac:dyDescent="0.2">
      <c r="A13" s="380"/>
      <c r="B13" s="360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74">
        <f>'2019.05.31'!J13</f>
        <v>4500000</v>
      </c>
      <c r="J13" s="74">
        <f>'2019.05.31'!K13</f>
        <v>3706121</v>
      </c>
    </row>
    <row r="14" spans="1:10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74">
        <f>'2019.05.31'!J14</f>
        <v>19746500</v>
      </c>
      <c r="J14" s="74">
        <f>'2019.05.31'!K14</f>
        <v>7212167</v>
      </c>
    </row>
    <row r="15" spans="1:10" x14ac:dyDescent="0.2">
      <c r="A15" s="355" t="s">
        <v>46</v>
      </c>
      <c r="B15" s="357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74">
        <f>'2019.05.31'!J15</f>
        <v>0</v>
      </c>
      <c r="J15" s="74">
        <f>'2019.05.31'!K15</f>
        <v>0</v>
      </c>
    </row>
    <row r="16" spans="1:10" x14ac:dyDescent="0.2">
      <c r="A16" s="356"/>
      <c r="B16" s="357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74">
        <f>'2019.05.31'!J16</f>
        <v>0</v>
      </c>
      <c r="J16" s="74">
        <f>'2019.05.31'!K16</f>
        <v>0</v>
      </c>
    </row>
    <row r="17" spans="1:10" x14ac:dyDescent="0.2">
      <c r="A17" s="356"/>
      <c r="B17" s="357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74">
        <f>'2019.05.31'!J17</f>
        <v>199713</v>
      </c>
      <c r="J17" s="74">
        <f>'2019.05.31'!K17</f>
        <v>199713</v>
      </c>
    </row>
    <row r="18" spans="1:10" x14ac:dyDescent="0.2">
      <c r="A18" s="356"/>
      <c r="B18" s="357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74">
        <f>'2019.05.31'!J18</f>
        <v>0</v>
      </c>
      <c r="J18" s="74">
        <f>'2019.05.31'!K18</f>
        <v>0</v>
      </c>
    </row>
    <row r="19" spans="1:10" x14ac:dyDescent="0.2">
      <c r="A19" s="356"/>
      <c r="B19" s="357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74">
        <f>'2019.05.31'!J19</f>
        <v>0</v>
      </c>
      <c r="J19" s="74">
        <f>'2019.05.31'!K19</f>
        <v>0</v>
      </c>
    </row>
    <row r="20" spans="1:10" x14ac:dyDescent="0.2">
      <c r="A20" s="386" t="s">
        <v>47</v>
      </c>
      <c r="B20" s="358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74">
        <f>'2019.05.31'!J20</f>
        <v>37214812</v>
      </c>
      <c r="J20" s="74">
        <f>'2019.05.31'!K20</f>
        <v>396817</v>
      </c>
    </row>
    <row r="21" spans="1:10" x14ac:dyDescent="0.2">
      <c r="A21" s="387"/>
      <c r="B21" s="359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74">
        <f>'2019.05.31'!J21</f>
        <v>654581</v>
      </c>
      <c r="J21" s="74">
        <f>'2019.05.31'!K21</f>
        <v>654581</v>
      </c>
    </row>
    <row r="22" spans="1:10" x14ac:dyDescent="0.2">
      <c r="A22" s="387"/>
      <c r="B22" s="360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74">
        <f>'2019.05.31'!J22</f>
        <v>17033910</v>
      </c>
      <c r="J22" s="74">
        <f>'2019.05.31'!K22</f>
        <v>17033910</v>
      </c>
    </row>
    <row r="23" spans="1:10" x14ac:dyDescent="0.2">
      <c r="A23" s="387"/>
      <c r="B23" s="358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74">
        <f>'2019.05.31'!J23</f>
        <v>100</v>
      </c>
      <c r="J23" s="74">
        <f>'2019.05.31'!K23</f>
        <v>100</v>
      </c>
    </row>
    <row r="24" spans="1:10" x14ac:dyDescent="0.2">
      <c r="A24" s="388"/>
      <c r="B24" s="360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74">
        <f>'2019.05.31'!J24</f>
        <v>700</v>
      </c>
      <c r="J24" s="74">
        <f>'2019.05.31'!K24</f>
        <v>0</v>
      </c>
    </row>
    <row r="25" spans="1:10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74">
        <f>'2019.05.31'!J25</f>
        <v>260269918</v>
      </c>
      <c r="J25" s="74">
        <f>'2019.05.31'!K25</f>
        <v>114017683</v>
      </c>
    </row>
    <row r="26" spans="1:10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74">
        <f>'2019.05.31'!J26</f>
        <v>3196558</v>
      </c>
      <c r="J26" s="74">
        <f>'2019.05.31'!K26</f>
        <v>1014769</v>
      </c>
    </row>
    <row r="27" spans="1:10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74">
        <f>'2019.05.31'!J27</f>
        <v>47502672</v>
      </c>
      <c r="J27" s="74">
        <f>'2019.05.31'!K27</f>
        <v>18429678</v>
      </c>
    </row>
    <row r="28" spans="1:10" ht="34.5" customHeight="1" x14ac:dyDescent="0.2">
      <c r="A28" s="432" t="s">
        <v>85</v>
      </c>
      <c r="B28" s="433"/>
      <c r="C28" s="434"/>
      <c r="D28" s="92">
        <f>SUM(D6:D27)</f>
        <v>426209554</v>
      </c>
      <c r="E28" s="92">
        <f t="shared" ref="E28:I28" si="2">SUM(E6:E27)</f>
        <v>0</v>
      </c>
      <c r="F28" s="92">
        <f t="shared" si="2"/>
        <v>654581</v>
      </c>
      <c r="G28" s="92">
        <f t="shared" si="2"/>
        <v>6029120</v>
      </c>
      <c r="H28" s="92">
        <f t="shared" si="2"/>
        <v>12724484</v>
      </c>
      <c r="I28" s="92">
        <f t="shared" si="2"/>
        <v>445617739</v>
      </c>
      <c r="J28" s="92">
        <f t="shared" ref="J28" si="3">SUM(J6:J27)</f>
        <v>181993126</v>
      </c>
    </row>
    <row r="29" spans="1:10" x14ac:dyDescent="0.2">
      <c r="A29" s="355" t="s">
        <v>18</v>
      </c>
      <c r="B29" s="349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74">
        <f>'2019.05.31'!K29</f>
        <v>0</v>
      </c>
    </row>
    <row r="30" spans="1:10" x14ac:dyDescent="0.2">
      <c r="A30" s="356"/>
      <c r="B30" s="350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74">
        <f>'2019.05.31'!K30</f>
        <v>0</v>
      </c>
    </row>
    <row r="31" spans="1:10" x14ac:dyDescent="0.2">
      <c r="A31" s="356"/>
      <c r="B31" s="350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74">
        <f>'2019.05.31'!K31</f>
        <v>3367975</v>
      </c>
    </row>
    <row r="32" spans="1:10" x14ac:dyDescent="0.2">
      <c r="A32" s="356"/>
      <c r="B32" s="350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74">
        <f>'2019.05.31'!K32</f>
        <v>24420</v>
      </c>
    </row>
    <row r="33" spans="1:10" x14ac:dyDescent="0.2">
      <c r="A33" s="356"/>
      <c r="B33" s="350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74">
        <f>'2019.05.31'!K33</f>
        <v>53681</v>
      </c>
    </row>
    <row r="34" spans="1:10" x14ac:dyDescent="0.2">
      <c r="A34" s="356"/>
      <c r="B34" s="415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74">
        <f>'2019.05.31'!K34</f>
        <v>83000</v>
      </c>
    </row>
    <row r="35" spans="1:10" x14ac:dyDescent="0.2">
      <c r="A35" s="356"/>
      <c r="B35" s="358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74">
        <f>'2019.05.31'!K35</f>
        <v>2267</v>
      </c>
    </row>
    <row r="36" spans="1:10" x14ac:dyDescent="0.2">
      <c r="A36" s="356"/>
      <c r="B36" s="361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74">
        <f>'2019.05.31'!K36</f>
        <v>0</v>
      </c>
    </row>
    <row r="37" spans="1:10" x14ac:dyDescent="0.2">
      <c r="A37" s="356"/>
      <c r="B37" s="361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74">
        <f>'2019.05.31'!K37</f>
        <v>127347864</v>
      </c>
    </row>
    <row r="38" spans="1:10" x14ac:dyDescent="0.2">
      <c r="A38" s="355" t="s">
        <v>20</v>
      </c>
      <c r="B38" s="349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74">
        <f>'2019.05.31'!K38</f>
        <v>0</v>
      </c>
    </row>
    <row r="39" spans="1:10" x14ac:dyDescent="0.2">
      <c r="A39" s="394"/>
      <c r="B39" s="350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74">
        <f>'2019.05.31'!K39</f>
        <v>5419651</v>
      </c>
    </row>
    <row r="40" spans="1:10" x14ac:dyDescent="0.2">
      <c r="A40" s="355" t="s">
        <v>24</v>
      </c>
      <c r="B40" s="358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74">
        <f>'2019.05.31'!K40</f>
        <v>1842527</v>
      </c>
    </row>
    <row r="41" spans="1:10" x14ac:dyDescent="0.2">
      <c r="A41" s="380"/>
      <c r="B41" s="360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74">
        <f>'2019.05.31'!K41</f>
        <v>2200239</v>
      </c>
    </row>
    <row r="42" spans="1:10" x14ac:dyDescent="0.2">
      <c r="A42" s="355" t="s">
        <v>30</v>
      </c>
      <c r="B42" s="358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74">
        <f>'2019.05.31'!K42</f>
        <v>5085209</v>
      </c>
    </row>
    <row r="43" spans="1:10" x14ac:dyDescent="0.2">
      <c r="A43" s="380"/>
      <c r="B43" s="360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74">
        <f>'2019.05.31'!K43</f>
        <v>50000</v>
      </c>
    </row>
    <row r="44" spans="1:10" x14ac:dyDescent="0.2">
      <c r="A44" s="355" t="s">
        <v>48</v>
      </c>
      <c r="B44" s="349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74">
        <f>'2019.05.31'!K44</f>
        <v>0</v>
      </c>
    </row>
    <row r="45" spans="1:10" x14ac:dyDescent="0.2">
      <c r="A45" s="356"/>
      <c r="B45" s="350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74">
        <f>'2019.05.31'!K45</f>
        <v>0</v>
      </c>
    </row>
    <row r="46" spans="1:10" x14ac:dyDescent="0.2">
      <c r="A46" s="356"/>
      <c r="B46" s="350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74">
        <f>'2019.05.31'!K46</f>
        <v>0</v>
      </c>
    </row>
    <row r="47" spans="1:10" x14ac:dyDescent="0.2">
      <c r="A47" s="356"/>
      <c r="B47" s="350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74">
        <v>500</v>
      </c>
    </row>
    <row r="48" spans="1:10" x14ac:dyDescent="0.2">
      <c r="A48" s="356"/>
      <c r="B48" s="350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74">
        <f>'2019.05.31'!K48</f>
        <v>0</v>
      </c>
    </row>
    <row r="49" spans="1:10" x14ac:dyDescent="0.2">
      <c r="A49" s="356"/>
      <c r="B49" s="350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74">
        <f>'2019.05.31'!K49</f>
        <v>100000</v>
      </c>
    </row>
    <row r="50" spans="1:10" x14ac:dyDescent="0.2">
      <c r="A50" s="356"/>
      <c r="B50" s="350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74">
        <f>'2019.05.31'!K50</f>
        <v>0</v>
      </c>
    </row>
    <row r="51" spans="1:10" x14ac:dyDescent="0.2">
      <c r="A51" s="356"/>
      <c r="B51" s="350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74">
        <f>'2019.05.31'!K51</f>
        <v>0</v>
      </c>
    </row>
    <row r="52" spans="1:10" x14ac:dyDescent="0.2">
      <c r="A52" s="356"/>
      <c r="B52" s="350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74">
        <f>'2019.05.31'!K52</f>
        <v>0</v>
      </c>
    </row>
    <row r="53" spans="1:10" x14ac:dyDescent="0.2">
      <c r="A53" s="356"/>
      <c r="B53" s="350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74">
        <f>'2019.05.31'!K53</f>
        <v>0</v>
      </c>
    </row>
    <row r="54" spans="1:10" x14ac:dyDescent="0.2">
      <c r="A54" s="356"/>
      <c r="B54" s="350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74">
        <f>'2019.05.31'!K54</f>
        <v>0</v>
      </c>
    </row>
    <row r="55" spans="1:10" x14ac:dyDescent="0.2">
      <c r="A55" s="356"/>
      <c r="B55" s="350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74">
        <f>'2019.05.31'!K55</f>
        <v>0</v>
      </c>
    </row>
    <row r="56" spans="1:10" x14ac:dyDescent="0.2">
      <c r="A56" s="412" t="s">
        <v>49</v>
      </c>
      <c r="B56" s="95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74">
        <f>'2019.05.31'!K56</f>
        <v>8</v>
      </c>
    </row>
    <row r="57" spans="1:10" ht="12.75" customHeight="1" x14ac:dyDescent="0.2">
      <c r="A57" s="413"/>
      <c r="B57" s="411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74">
        <f>'2019.05.31'!K57</f>
        <v>350000</v>
      </c>
    </row>
    <row r="58" spans="1:10" x14ac:dyDescent="0.2">
      <c r="A58" s="413"/>
      <c r="B58" s="411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74">
        <f>'2019.05.31'!K58</f>
        <v>532000</v>
      </c>
    </row>
    <row r="59" spans="1:10" x14ac:dyDescent="0.2">
      <c r="A59" s="413"/>
      <c r="B59" s="411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74">
        <f>'2019.05.31'!K59</f>
        <v>68250</v>
      </c>
    </row>
    <row r="60" spans="1:10" x14ac:dyDescent="0.2">
      <c r="A60" s="413"/>
      <c r="B60" s="411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74">
        <f>'2019.05.31'!K60</f>
        <v>0</v>
      </c>
    </row>
    <row r="61" spans="1:10" x14ac:dyDescent="0.2">
      <c r="A61" s="413"/>
      <c r="B61" s="411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74">
        <f>'2019.05.31'!K61</f>
        <v>0</v>
      </c>
    </row>
    <row r="62" spans="1:10" x14ac:dyDescent="0.2">
      <c r="A62" s="413"/>
      <c r="B62" s="411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74">
        <f>'2019.05.31'!K62</f>
        <v>0</v>
      </c>
    </row>
    <row r="63" spans="1:10" x14ac:dyDescent="0.2">
      <c r="A63" s="413"/>
      <c r="B63" s="411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74">
        <f>'2019.05.31'!K63</f>
        <v>750000</v>
      </c>
    </row>
    <row r="64" spans="1:10" x14ac:dyDescent="0.2">
      <c r="A64" s="413"/>
      <c r="B64" s="411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74">
        <f>'2019.05.31'!K64</f>
        <v>210000</v>
      </c>
    </row>
    <row r="65" spans="1:11" x14ac:dyDescent="0.2">
      <c r="A65" s="413"/>
      <c r="B65" s="411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74">
        <v>0</v>
      </c>
    </row>
    <row r="66" spans="1:11" x14ac:dyDescent="0.2">
      <c r="A66" s="413"/>
      <c r="B66" s="411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74">
        <f>'2019.05.31'!K66</f>
        <v>56700</v>
      </c>
    </row>
    <row r="67" spans="1:11" x14ac:dyDescent="0.2">
      <c r="A67" s="413"/>
      <c r="B67" s="411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74">
        <f>'2019.05.31'!K67</f>
        <v>1600</v>
      </c>
    </row>
    <row r="68" spans="1:11" x14ac:dyDescent="0.2">
      <c r="A68" s="413"/>
      <c r="B68" s="411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74">
        <f>'2019.05.31'!K68</f>
        <v>0</v>
      </c>
    </row>
    <row r="69" spans="1:11" x14ac:dyDescent="0.2">
      <c r="A69" s="413"/>
      <c r="B69" s="411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74">
        <f>'2019.05.31'!K69</f>
        <v>704400</v>
      </c>
    </row>
    <row r="70" spans="1:11" x14ac:dyDescent="0.2">
      <c r="A70" s="413"/>
      <c r="B70" s="411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74">
        <f>'2019.05.31'!K70</f>
        <v>1818096</v>
      </c>
    </row>
    <row r="71" spans="1:11" x14ac:dyDescent="0.2">
      <c r="A71" s="413"/>
      <c r="B71" s="411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74">
        <f>'2019.05.31'!K71</f>
        <v>2568661</v>
      </c>
    </row>
    <row r="72" spans="1:11" x14ac:dyDescent="0.2">
      <c r="A72" s="413"/>
      <c r="B72" s="411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74">
        <f>'2019.05.31'!K72</f>
        <v>1374613</v>
      </c>
    </row>
    <row r="73" spans="1:11" x14ac:dyDescent="0.2">
      <c r="A73" s="413"/>
      <c r="B73" s="411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74">
        <f>'2019.05.31'!K73</f>
        <v>2302859</v>
      </c>
    </row>
    <row r="74" spans="1:11" x14ac:dyDescent="0.2">
      <c r="A74" s="414"/>
      <c r="B74" s="411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74">
        <f>'2019.05.31'!K74</f>
        <v>351957</v>
      </c>
    </row>
    <row r="75" spans="1:11" ht="23.25" customHeight="1" x14ac:dyDescent="0.2">
      <c r="A75" s="432" t="s">
        <v>86</v>
      </c>
      <c r="B75" s="433"/>
      <c r="C75" s="434"/>
      <c r="D75" s="92">
        <f>SUM(D29:D74)</f>
        <v>426209554</v>
      </c>
      <c r="E75" s="92">
        <f t="shared" ref="E75:J75" si="6">SUM(E29:E74)</f>
        <v>0</v>
      </c>
      <c r="F75" s="92">
        <f t="shared" si="6"/>
        <v>654581</v>
      </c>
      <c r="G75" s="92">
        <f t="shared" si="6"/>
        <v>6029120</v>
      </c>
      <c r="H75" s="92">
        <f t="shared" si="6"/>
        <v>12724484</v>
      </c>
      <c r="I75" s="92">
        <f t="shared" si="6"/>
        <v>445617739</v>
      </c>
      <c r="J75" s="92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3">
        <v>43616</v>
      </c>
      <c r="J80" s="55"/>
      <c r="K80" s="55"/>
    </row>
    <row r="81" spans="1:11" s="85" customFormat="1" ht="43.5" customHeight="1" x14ac:dyDescent="0.2">
      <c r="A81" s="406" t="s">
        <v>101</v>
      </c>
      <c r="B81" s="407"/>
      <c r="C81" s="84" t="s">
        <v>44</v>
      </c>
      <c r="D81" s="86" t="s">
        <v>21</v>
      </c>
      <c r="E81" s="87" t="s">
        <v>43</v>
      </c>
      <c r="F81" s="86" t="s">
        <v>118</v>
      </c>
      <c r="G81" s="100" t="s">
        <v>119</v>
      </c>
      <c r="H81" s="86" t="s">
        <v>120</v>
      </c>
      <c r="I81" s="86" t="s">
        <v>112</v>
      </c>
      <c r="J81" s="88" t="s">
        <v>111</v>
      </c>
    </row>
    <row r="82" spans="1:11" x14ac:dyDescent="0.2">
      <c r="A82" s="408"/>
      <c r="B82" s="373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408"/>
      <c r="B83" s="373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408"/>
      <c r="B84" s="373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408"/>
      <c r="B85" s="373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408"/>
      <c r="B86" s="373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408"/>
      <c r="B87" s="373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408"/>
      <c r="B88" s="373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408"/>
      <c r="B89" s="373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408"/>
      <c r="B90" s="373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408"/>
      <c r="B91" s="373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408"/>
      <c r="B92" s="373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408"/>
      <c r="B93" s="373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408"/>
      <c r="B94" s="373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408"/>
      <c r="B95" s="373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408"/>
      <c r="B96" s="373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408"/>
      <c r="B97" s="373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408"/>
      <c r="B98" s="373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408"/>
      <c r="B99" s="373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408"/>
      <c r="B100" s="373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408"/>
      <c r="B101" s="373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408"/>
      <c r="B102" s="373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408"/>
      <c r="B103" s="373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408"/>
      <c r="B104" s="373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408"/>
      <c r="B105" s="373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408"/>
      <c r="B106" s="373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408"/>
      <c r="B107" s="373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408"/>
      <c r="B108" s="373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408"/>
      <c r="B109" s="373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408"/>
      <c r="B110" s="373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408"/>
      <c r="B111" s="373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408"/>
      <c r="B112" s="373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408"/>
      <c r="B113" s="373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408"/>
      <c r="B114" s="373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408"/>
      <c r="B115" s="373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408"/>
      <c r="B116" s="373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408"/>
      <c r="B117" s="373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408"/>
      <c r="B118" s="373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408"/>
      <c r="B119" s="373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408"/>
      <c r="B120" s="373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408"/>
      <c r="B121" s="373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409"/>
      <c r="B122" s="410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8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  <mergeCell ref="B12:B13"/>
    <mergeCell ref="A20:A24"/>
    <mergeCell ref="B20:B22"/>
    <mergeCell ref="A28:C28"/>
    <mergeCell ref="A29:A37"/>
    <mergeCell ref="B29:B34"/>
    <mergeCell ref="B35:B37"/>
    <mergeCell ref="B23:B24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49" t="s">
        <v>82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51" t="s">
        <v>19</v>
      </c>
      <c r="B4" s="453" t="s">
        <v>0</v>
      </c>
      <c r="C4" s="451" t="s">
        <v>44</v>
      </c>
      <c r="D4" s="451" t="s">
        <v>21</v>
      </c>
      <c r="E4" s="455" t="s">
        <v>112</v>
      </c>
      <c r="F4" s="457" t="s">
        <v>123</v>
      </c>
      <c r="G4" s="458"/>
      <c r="H4" s="458"/>
      <c r="I4" s="459"/>
      <c r="J4" s="455" t="s">
        <v>121</v>
      </c>
      <c r="K4" s="460" t="s">
        <v>122</v>
      </c>
      <c r="L4" s="461" t="s">
        <v>124</v>
      </c>
    </row>
    <row r="5" spans="1:12" ht="32.25" customHeight="1" x14ac:dyDescent="0.2">
      <c r="A5" s="452"/>
      <c r="B5" s="454"/>
      <c r="C5" s="452"/>
      <c r="D5" s="452"/>
      <c r="E5" s="456"/>
      <c r="F5" s="116" t="s">
        <v>43</v>
      </c>
      <c r="G5" s="117" t="s">
        <v>126</v>
      </c>
      <c r="H5" s="117" t="s">
        <v>83</v>
      </c>
      <c r="I5" s="117" t="s">
        <v>83</v>
      </c>
      <c r="J5" s="456"/>
      <c r="K5" s="460"/>
      <c r="L5" s="461"/>
    </row>
    <row r="6" spans="1:12" x14ac:dyDescent="0.2">
      <c r="A6" s="351" t="s">
        <v>38</v>
      </c>
      <c r="B6" s="35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51"/>
      <c r="B7" s="35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103">
        <v>0</v>
      </c>
      <c r="L7" s="4">
        <f t="shared" ref="L7:L28" si="1">J7-K7</f>
        <v>0</v>
      </c>
    </row>
    <row r="8" spans="1:12" x14ac:dyDescent="0.2">
      <c r="A8" s="351"/>
      <c r="B8" s="35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935</v>
      </c>
      <c r="L8" s="4">
        <f t="shared" si="1"/>
        <v>565</v>
      </c>
    </row>
    <row r="9" spans="1:12" x14ac:dyDescent="0.2">
      <c r="A9" s="351"/>
      <c r="B9" s="353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51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114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6636262</v>
      </c>
      <c r="L11" s="4">
        <f t="shared" si="1"/>
        <v>9622688</v>
      </c>
    </row>
    <row r="12" spans="1:12" x14ac:dyDescent="0.2">
      <c r="A12" s="355" t="s">
        <v>50</v>
      </c>
      <c r="B12" s="358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2944293</v>
      </c>
      <c r="L12" s="4">
        <f t="shared" si="1"/>
        <v>4060970</v>
      </c>
    </row>
    <row r="13" spans="1:12" x14ac:dyDescent="0.2">
      <c r="A13" s="380"/>
      <c r="B13" s="360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3852610</v>
      </c>
      <c r="L13" s="4">
        <f t="shared" si="1"/>
        <v>647390</v>
      </c>
    </row>
    <row r="14" spans="1:12" x14ac:dyDescent="0.2">
      <c r="A14" s="113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8176375</v>
      </c>
      <c r="L14" s="4">
        <f t="shared" si="1"/>
        <v>11570125</v>
      </c>
    </row>
    <row r="15" spans="1:12" x14ac:dyDescent="0.2">
      <c r="A15" s="355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56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56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56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56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86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87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87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87"/>
      <c r="B23" s="358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103">
        <v>200</v>
      </c>
      <c r="L23" s="120">
        <f t="shared" si="1"/>
        <v>0</v>
      </c>
    </row>
    <row r="24" spans="1:12" x14ac:dyDescent="0.2">
      <c r="A24" s="388"/>
      <c r="B24" s="360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103">
        <v>0</v>
      </c>
      <c r="L24" s="4">
        <f t="shared" si="1"/>
        <v>600</v>
      </c>
    </row>
    <row r="25" spans="1:12" ht="38.25" x14ac:dyDescent="0.2">
      <c r="A25" s="122" t="s">
        <v>125</v>
      </c>
      <c r="B25" s="121" t="s">
        <v>4</v>
      </c>
      <c r="C25" s="126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103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7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103">
        <v>129168699</v>
      </c>
      <c r="L26" s="4">
        <f t="shared" si="1"/>
        <v>131101219</v>
      </c>
    </row>
    <row r="27" spans="1:12" x14ac:dyDescent="0.2">
      <c r="A27" s="9" t="s">
        <v>87</v>
      </c>
      <c r="B27" s="97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103">
        <v>1014769</v>
      </c>
      <c r="L27" s="4">
        <f t="shared" si="1"/>
        <v>2181789</v>
      </c>
    </row>
    <row r="28" spans="1:12" x14ac:dyDescent="0.2">
      <c r="A28" s="10" t="s">
        <v>42</v>
      </c>
      <c r="B28" s="97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103">
        <v>22169942</v>
      </c>
      <c r="L28" s="4">
        <f t="shared" si="1"/>
        <v>25332730</v>
      </c>
    </row>
    <row r="29" spans="1:12" ht="34.5" customHeight="1" x14ac:dyDescent="0.2">
      <c r="A29" s="446" t="s">
        <v>85</v>
      </c>
      <c r="B29" s="447"/>
      <c r="C29" s="448"/>
      <c r="D29" s="118">
        <f>SUM(D6:D28)</f>
        <v>426209554</v>
      </c>
      <c r="E29" s="118">
        <f t="shared" ref="E29:L29" si="4">SUM(E6:E28)</f>
        <v>445617739</v>
      </c>
      <c r="F29" s="118">
        <f t="shared" si="4"/>
        <v>0</v>
      </c>
      <c r="G29" s="118">
        <f t="shared" si="4"/>
        <v>3250000</v>
      </c>
      <c r="H29" s="118">
        <f t="shared" si="4"/>
        <v>0</v>
      </c>
      <c r="I29" s="118">
        <f t="shared" si="4"/>
        <v>0</v>
      </c>
      <c r="J29" s="118">
        <f t="shared" si="4"/>
        <v>448867739</v>
      </c>
      <c r="K29" s="119">
        <f t="shared" si="4"/>
        <v>203060064</v>
      </c>
      <c r="L29" s="118">
        <f t="shared" si="4"/>
        <v>245807675</v>
      </c>
    </row>
    <row r="30" spans="1:12" x14ac:dyDescent="0.2">
      <c r="A30" s="355" t="s">
        <v>18</v>
      </c>
      <c r="B30" s="349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105">
        <v>0</v>
      </c>
      <c r="L30" s="4">
        <f t="shared" ref="L30:L75" si="6">J30-K30</f>
        <v>24000</v>
      </c>
    </row>
    <row r="31" spans="1:12" x14ac:dyDescent="0.2">
      <c r="A31" s="356"/>
      <c r="B31" s="350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105">
        <v>0</v>
      </c>
      <c r="L31" s="4">
        <f t="shared" si="6"/>
        <v>1870</v>
      </c>
    </row>
    <row r="32" spans="1:12" x14ac:dyDescent="0.2">
      <c r="A32" s="356"/>
      <c r="B32" s="350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105">
        <v>4026196</v>
      </c>
      <c r="L32" s="4">
        <f t="shared" si="6"/>
        <v>13540041</v>
      </c>
    </row>
    <row r="33" spans="1:12" x14ac:dyDescent="0.2">
      <c r="A33" s="356"/>
      <c r="B33" s="350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105">
        <v>24420</v>
      </c>
      <c r="L33" s="4">
        <f t="shared" si="6"/>
        <v>0</v>
      </c>
    </row>
    <row r="34" spans="1:12" x14ac:dyDescent="0.2">
      <c r="A34" s="356"/>
      <c r="B34" s="350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105">
        <v>54896</v>
      </c>
      <c r="L34" s="4">
        <f t="shared" si="6"/>
        <v>15768</v>
      </c>
    </row>
    <row r="35" spans="1:12" x14ac:dyDescent="0.2">
      <c r="A35" s="356"/>
      <c r="B35" s="415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105">
        <v>83000</v>
      </c>
      <c r="L35" s="4">
        <f t="shared" si="6"/>
        <v>0</v>
      </c>
    </row>
    <row r="36" spans="1:12" x14ac:dyDescent="0.2">
      <c r="A36" s="356"/>
      <c r="B36" s="358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105">
        <v>2267</v>
      </c>
      <c r="L36" s="4">
        <f t="shared" si="6"/>
        <v>0</v>
      </c>
    </row>
    <row r="37" spans="1:12" x14ac:dyDescent="0.2">
      <c r="A37" s="356"/>
      <c r="B37" s="361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105">
        <v>0</v>
      </c>
      <c r="L37" s="4">
        <f t="shared" si="6"/>
        <v>0</v>
      </c>
    </row>
    <row r="38" spans="1:12" x14ac:dyDescent="0.2">
      <c r="A38" s="356"/>
      <c r="B38" s="361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105">
        <v>152353410</v>
      </c>
      <c r="L38" s="4">
        <f t="shared" si="6"/>
        <v>179837342</v>
      </c>
    </row>
    <row r="39" spans="1:12" x14ac:dyDescent="0.2">
      <c r="A39" s="355" t="s">
        <v>20</v>
      </c>
      <c r="B39" s="349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105">
        <v>0</v>
      </c>
      <c r="L39" s="4">
        <f t="shared" si="6"/>
        <v>0</v>
      </c>
    </row>
    <row r="40" spans="1:12" x14ac:dyDescent="0.2">
      <c r="A40" s="394"/>
      <c r="B40" s="350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105">
        <v>6774563</v>
      </c>
      <c r="L40" s="4">
        <f t="shared" si="6"/>
        <v>9484387</v>
      </c>
    </row>
    <row r="41" spans="1:12" x14ac:dyDescent="0.2">
      <c r="A41" s="355" t="s">
        <v>24</v>
      </c>
      <c r="B41" s="358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105">
        <v>1842527</v>
      </c>
      <c r="L41" s="4">
        <f t="shared" si="6"/>
        <v>5162736</v>
      </c>
    </row>
    <row r="42" spans="1:12" x14ac:dyDescent="0.2">
      <c r="A42" s="380"/>
      <c r="B42" s="360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105">
        <v>3700239</v>
      </c>
      <c r="L42" s="4">
        <f t="shared" si="6"/>
        <v>799761</v>
      </c>
    </row>
    <row r="43" spans="1:12" x14ac:dyDescent="0.2">
      <c r="A43" s="355" t="s">
        <v>30</v>
      </c>
      <c r="B43" s="358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105">
        <v>5085209</v>
      </c>
      <c r="L43" s="4">
        <f t="shared" si="6"/>
        <v>7651291</v>
      </c>
    </row>
    <row r="44" spans="1:12" x14ac:dyDescent="0.2">
      <c r="A44" s="380"/>
      <c r="B44" s="360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105">
        <v>50000</v>
      </c>
      <c r="L44" s="4">
        <f t="shared" si="6"/>
        <v>0</v>
      </c>
    </row>
    <row r="45" spans="1:12" x14ac:dyDescent="0.2">
      <c r="A45" s="355" t="s">
        <v>48</v>
      </c>
      <c r="B45" s="349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105">
        <v>0</v>
      </c>
      <c r="L45" s="4">
        <f t="shared" si="6"/>
        <v>0</v>
      </c>
    </row>
    <row r="46" spans="1:12" x14ac:dyDescent="0.2">
      <c r="A46" s="356"/>
      <c r="B46" s="350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105">
        <v>0</v>
      </c>
      <c r="L46" s="4">
        <f t="shared" si="6"/>
        <v>0</v>
      </c>
    </row>
    <row r="47" spans="1:12" x14ac:dyDescent="0.2">
      <c r="A47" s="356"/>
      <c r="B47" s="350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105">
        <v>0</v>
      </c>
      <c r="L47" s="4">
        <f t="shared" si="6"/>
        <v>0</v>
      </c>
    </row>
    <row r="48" spans="1:12" x14ac:dyDescent="0.2">
      <c r="A48" s="356"/>
      <c r="B48" s="350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105">
        <v>500</v>
      </c>
      <c r="L48" s="4">
        <f t="shared" si="6"/>
        <v>99213</v>
      </c>
    </row>
    <row r="49" spans="1:12" x14ac:dyDescent="0.2">
      <c r="A49" s="356"/>
      <c r="B49" s="350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105">
        <v>0</v>
      </c>
      <c r="L49" s="4">
        <f t="shared" si="6"/>
        <v>0</v>
      </c>
    </row>
    <row r="50" spans="1:12" x14ac:dyDescent="0.2">
      <c r="A50" s="356"/>
      <c r="B50" s="350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105">
        <v>100000</v>
      </c>
      <c r="L50" s="4">
        <f t="shared" si="6"/>
        <v>0</v>
      </c>
    </row>
    <row r="51" spans="1:12" x14ac:dyDescent="0.2">
      <c r="A51" s="356"/>
      <c r="B51" s="350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105">
        <v>0</v>
      </c>
      <c r="L51" s="4">
        <f t="shared" si="6"/>
        <v>0</v>
      </c>
    </row>
    <row r="52" spans="1:12" x14ac:dyDescent="0.2">
      <c r="A52" s="356"/>
      <c r="B52" s="350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105">
        <v>0</v>
      </c>
      <c r="L52" s="4">
        <f t="shared" si="6"/>
        <v>0</v>
      </c>
    </row>
    <row r="53" spans="1:12" x14ac:dyDescent="0.2">
      <c r="A53" s="356"/>
      <c r="B53" s="350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105">
        <v>0</v>
      </c>
      <c r="L53" s="4">
        <f t="shared" si="6"/>
        <v>0</v>
      </c>
    </row>
    <row r="54" spans="1:12" x14ac:dyDescent="0.2">
      <c r="A54" s="356"/>
      <c r="B54" s="350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105">
        <v>0</v>
      </c>
      <c r="L54" s="4">
        <f t="shared" si="6"/>
        <v>0</v>
      </c>
    </row>
    <row r="55" spans="1:12" x14ac:dyDescent="0.2">
      <c r="A55" s="356"/>
      <c r="B55" s="350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105">
        <v>0</v>
      </c>
      <c r="L55" s="4">
        <f t="shared" si="6"/>
        <v>0</v>
      </c>
    </row>
    <row r="56" spans="1:12" x14ac:dyDescent="0.2">
      <c r="A56" s="356"/>
      <c r="B56" s="350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105">
        <v>0</v>
      </c>
      <c r="L56" s="4">
        <f t="shared" si="6"/>
        <v>0</v>
      </c>
    </row>
    <row r="57" spans="1:12" x14ac:dyDescent="0.2">
      <c r="A57" s="412" t="s">
        <v>49</v>
      </c>
      <c r="B57" s="115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105">
        <v>8</v>
      </c>
      <c r="L57" s="4">
        <f t="shared" si="6"/>
        <v>0</v>
      </c>
    </row>
    <row r="58" spans="1:12" ht="12.75" customHeight="1" x14ac:dyDescent="0.2">
      <c r="A58" s="413"/>
      <c r="B58" s="411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105">
        <v>420000</v>
      </c>
      <c r="L58" s="4">
        <f t="shared" si="6"/>
        <v>550000</v>
      </c>
    </row>
    <row r="59" spans="1:12" x14ac:dyDescent="0.2">
      <c r="A59" s="413"/>
      <c r="B59" s="411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105">
        <v>634000</v>
      </c>
      <c r="L59" s="4">
        <f t="shared" si="6"/>
        <v>10157000</v>
      </c>
    </row>
    <row r="60" spans="1:12" x14ac:dyDescent="0.2">
      <c r="A60" s="413"/>
      <c r="B60" s="411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105">
        <v>81900</v>
      </c>
      <c r="L60" s="4">
        <f t="shared" si="6"/>
        <v>3030382</v>
      </c>
    </row>
    <row r="61" spans="1:12" x14ac:dyDescent="0.2">
      <c r="A61" s="413"/>
      <c r="B61" s="411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105">
        <v>0</v>
      </c>
      <c r="L61" s="4">
        <f t="shared" si="6"/>
        <v>230000</v>
      </c>
    </row>
    <row r="62" spans="1:12" x14ac:dyDescent="0.2">
      <c r="A62" s="413"/>
      <c r="B62" s="411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105">
        <v>0</v>
      </c>
      <c r="L62" s="4">
        <f t="shared" si="6"/>
        <v>72000</v>
      </c>
    </row>
    <row r="63" spans="1:12" x14ac:dyDescent="0.2">
      <c r="A63" s="413"/>
      <c r="B63" s="411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105">
        <v>0</v>
      </c>
      <c r="L63" s="4">
        <f t="shared" si="6"/>
        <v>230000</v>
      </c>
    </row>
    <row r="64" spans="1:12" x14ac:dyDescent="0.2">
      <c r="A64" s="413"/>
      <c r="B64" s="411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105">
        <v>750000</v>
      </c>
      <c r="L64" s="4">
        <f t="shared" si="6"/>
        <v>7259100</v>
      </c>
    </row>
    <row r="65" spans="1:12" x14ac:dyDescent="0.2">
      <c r="A65" s="413"/>
      <c r="B65" s="411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105">
        <v>2016000</v>
      </c>
      <c r="L65" s="4">
        <f t="shared" si="6"/>
        <v>11983992</v>
      </c>
    </row>
    <row r="66" spans="1:12" x14ac:dyDescent="0.2">
      <c r="A66" s="413"/>
      <c r="B66" s="411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105">
        <v>0</v>
      </c>
      <c r="L66" s="4">
        <f t="shared" si="6"/>
        <v>292100</v>
      </c>
    </row>
    <row r="67" spans="1:12" x14ac:dyDescent="0.2">
      <c r="A67" s="413"/>
      <c r="B67" s="411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105">
        <v>544320</v>
      </c>
      <c r="L67" s="4">
        <f t="shared" si="6"/>
        <v>4583601</v>
      </c>
    </row>
    <row r="68" spans="1:12" x14ac:dyDescent="0.2">
      <c r="A68" s="413"/>
      <c r="B68" s="411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105">
        <v>1600</v>
      </c>
      <c r="L68" s="4">
        <f t="shared" si="6"/>
        <v>227892</v>
      </c>
    </row>
    <row r="69" spans="1:12" x14ac:dyDescent="0.2">
      <c r="A69" s="413"/>
      <c r="B69" s="411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105">
        <v>0</v>
      </c>
      <c r="L69" s="4">
        <f t="shared" si="6"/>
        <v>0</v>
      </c>
    </row>
    <row r="70" spans="1:12" x14ac:dyDescent="0.2">
      <c r="A70" s="413"/>
      <c r="B70" s="411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105">
        <v>704400</v>
      </c>
      <c r="L70" s="4">
        <f t="shared" si="6"/>
        <v>0</v>
      </c>
    </row>
    <row r="71" spans="1:12" x14ac:dyDescent="0.2">
      <c r="A71" s="413"/>
      <c r="B71" s="411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105">
        <v>1818096</v>
      </c>
      <c r="L71" s="4">
        <f t="shared" si="6"/>
        <v>0</v>
      </c>
    </row>
    <row r="72" spans="1:12" x14ac:dyDescent="0.2">
      <c r="A72" s="413"/>
      <c r="B72" s="411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105">
        <v>2568661</v>
      </c>
      <c r="L72" s="4">
        <f t="shared" si="6"/>
        <v>109899</v>
      </c>
    </row>
    <row r="73" spans="1:12" x14ac:dyDescent="0.2">
      <c r="A73" s="413"/>
      <c r="B73" s="411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105">
        <v>1374613</v>
      </c>
      <c r="L73" s="4">
        <f t="shared" si="6"/>
        <v>29672</v>
      </c>
    </row>
    <row r="74" spans="1:12" x14ac:dyDescent="0.2">
      <c r="A74" s="413"/>
      <c r="B74" s="411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105">
        <v>2302859</v>
      </c>
      <c r="L74" s="4">
        <f t="shared" si="6"/>
        <v>1819084</v>
      </c>
    </row>
    <row r="75" spans="1:12" x14ac:dyDescent="0.2">
      <c r="A75" s="414"/>
      <c r="B75" s="411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105">
        <v>351957</v>
      </c>
      <c r="L75" s="4">
        <f t="shared" si="6"/>
        <v>760967</v>
      </c>
    </row>
    <row r="76" spans="1:12" ht="38.25" x14ac:dyDescent="0.2">
      <c r="A76" s="122" t="s">
        <v>127</v>
      </c>
      <c r="B76" s="121" t="s">
        <v>128</v>
      </c>
      <c r="C76" s="126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105">
        <v>0</v>
      </c>
      <c r="L76" s="4">
        <f t="shared" ref="L76" si="8">J76-K76</f>
        <v>3250000</v>
      </c>
    </row>
    <row r="77" spans="1:12" ht="23.25" customHeight="1" x14ac:dyDescent="0.2">
      <c r="A77" s="446" t="s">
        <v>86</v>
      </c>
      <c r="B77" s="447"/>
      <c r="C77" s="448"/>
      <c r="D77" s="118">
        <f>SUM(D30:D76)</f>
        <v>426209554</v>
      </c>
      <c r="E77" s="118">
        <f t="shared" ref="E77:L77" si="9">SUM(E30:E76)</f>
        <v>445617739</v>
      </c>
      <c r="F77" s="118">
        <f t="shared" si="9"/>
        <v>0</v>
      </c>
      <c r="G77" s="118">
        <f t="shared" si="9"/>
        <v>3250000</v>
      </c>
      <c r="H77" s="118">
        <f t="shared" si="9"/>
        <v>0</v>
      </c>
      <c r="I77" s="118">
        <f t="shared" si="9"/>
        <v>0</v>
      </c>
      <c r="J77" s="118">
        <f t="shared" si="9"/>
        <v>448867739</v>
      </c>
      <c r="K77" s="118">
        <f t="shared" si="9"/>
        <v>187665641</v>
      </c>
      <c r="L77" s="11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3">
        <v>43646</v>
      </c>
      <c r="L82" s="55"/>
    </row>
    <row r="83" spans="1:12" s="85" customFormat="1" ht="33.75" x14ac:dyDescent="0.2">
      <c r="A83" s="406" t="s">
        <v>101</v>
      </c>
      <c r="B83" s="407"/>
      <c r="C83" s="84" t="s">
        <v>44</v>
      </c>
      <c r="D83" s="86" t="s">
        <v>21</v>
      </c>
      <c r="E83" s="86" t="s">
        <v>112</v>
      </c>
      <c r="F83" s="87" t="s">
        <v>43</v>
      </c>
      <c r="G83" s="100" t="s">
        <v>126</v>
      </c>
      <c r="H83" s="100" t="s">
        <v>83</v>
      </c>
      <c r="I83" s="100" t="s">
        <v>83</v>
      </c>
      <c r="J83" s="86" t="s">
        <v>121</v>
      </c>
      <c r="K83" s="106" t="s">
        <v>122</v>
      </c>
    </row>
    <row r="84" spans="1:12" x14ac:dyDescent="0.2">
      <c r="A84" s="408"/>
      <c r="B84" s="373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408"/>
      <c r="B85" s="373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7">
        <f t="shared" si="11"/>
        <v>4507191</v>
      </c>
    </row>
    <row r="86" spans="1:12" x14ac:dyDescent="0.2">
      <c r="A86" s="408"/>
      <c r="B86" s="373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7">
        <f t="shared" si="12"/>
        <v>0</v>
      </c>
    </row>
    <row r="87" spans="1:12" x14ac:dyDescent="0.2">
      <c r="A87" s="408"/>
      <c r="B87" s="373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7">
        <f t="shared" si="12"/>
        <v>0</v>
      </c>
    </row>
    <row r="88" spans="1:12" x14ac:dyDescent="0.2">
      <c r="A88" s="408"/>
      <c r="B88" s="373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7">
        <f t="shared" si="13"/>
        <v>935</v>
      </c>
    </row>
    <row r="89" spans="1:12" x14ac:dyDescent="0.2">
      <c r="A89" s="408"/>
      <c r="B89" s="373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8">
        <f t="shared" si="14"/>
        <v>200</v>
      </c>
    </row>
    <row r="90" spans="1:12" x14ac:dyDescent="0.2">
      <c r="A90" s="408"/>
      <c r="B90" s="373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9">
        <f t="shared" si="15"/>
        <v>175015283</v>
      </c>
      <c r="L90" s="1"/>
    </row>
    <row r="91" spans="1:12" x14ac:dyDescent="0.2">
      <c r="A91" s="408"/>
      <c r="B91" s="373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7">
        <f t="shared" si="16"/>
        <v>28044581</v>
      </c>
    </row>
    <row r="92" spans="1:12" x14ac:dyDescent="0.2">
      <c r="A92" s="408"/>
      <c r="B92" s="373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9">
        <f t="shared" si="17"/>
        <v>28044581</v>
      </c>
      <c r="L92" s="1"/>
    </row>
    <row r="93" spans="1:12" x14ac:dyDescent="0.2">
      <c r="A93" s="408"/>
      <c r="B93" s="373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9">
        <f t="shared" si="18"/>
        <v>203060064</v>
      </c>
      <c r="L93" s="1"/>
    </row>
    <row r="94" spans="1:12" x14ac:dyDescent="0.2">
      <c r="A94" s="408"/>
      <c r="B94" s="373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7">
        <f t="shared" si="19"/>
        <v>420000</v>
      </c>
    </row>
    <row r="95" spans="1:12" x14ac:dyDescent="0.2">
      <c r="A95" s="408"/>
      <c r="B95" s="373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7">
        <f t="shared" si="20"/>
        <v>634000</v>
      </c>
    </row>
    <row r="96" spans="1:12" x14ac:dyDescent="0.2">
      <c r="A96" s="408"/>
      <c r="B96" s="373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9">
        <f t="shared" si="21"/>
        <v>1054000</v>
      </c>
      <c r="L96" s="1"/>
    </row>
    <row r="97" spans="1:12" x14ac:dyDescent="0.2">
      <c r="A97" s="408"/>
      <c r="B97" s="373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9">
        <f t="shared" si="22"/>
        <v>81900</v>
      </c>
      <c r="L97" s="1"/>
    </row>
    <row r="98" spans="1:12" x14ac:dyDescent="0.2">
      <c r="A98" s="408"/>
      <c r="B98" s="373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7">
        <f t="shared" si="23"/>
        <v>0</v>
      </c>
    </row>
    <row r="99" spans="1:12" x14ac:dyDescent="0.2">
      <c r="A99" s="408"/>
      <c r="B99" s="373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7">
        <f t="shared" si="24"/>
        <v>0</v>
      </c>
    </row>
    <row r="100" spans="1:12" x14ac:dyDescent="0.2">
      <c r="A100" s="408"/>
      <c r="B100" s="373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7">
        <f t="shared" si="25"/>
        <v>0</v>
      </c>
    </row>
    <row r="101" spans="1:12" x14ac:dyDescent="0.2">
      <c r="A101" s="408"/>
      <c r="B101" s="373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7">
        <f t="shared" si="26"/>
        <v>0</v>
      </c>
    </row>
    <row r="102" spans="1:12" x14ac:dyDescent="0.2">
      <c r="A102" s="408"/>
      <c r="B102" s="373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7">
        <f t="shared" si="27"/>
        <v>750000</v>
      </c>
    </row>
    <row r="103" spans="1:12" x14ac:dyDescent="0.2">
      <c r="A103" s="408"/>
      <c r="B103" s="373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408"/>
      <c r="B104" s="373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7">
        <f t="shared" si="29"/>
        <v>0</v>
      </c>
    </row>
    <row r="105" spans="1:12" x14ac:dyDescent="0.2">
      <c r="A105" s="408"/>
      <c r="B105" s="373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8">
        <f t="shared" si="30"/>
        <v>24420</v>
      </c>
    </row>
    <row r="106" spans="1:12" x14ac:dyDescent="0.2">
      <c r="A106" s="408"/>
      <c r="B106" s="373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7">
        <f t="shared" si="31"/>
        <v>599216</v>
      </c>
    </row>
    <row r="107" spans="1:12" x14ac:dyDescent="0.2">
      <c r="A107" s="408"/>
      <c r="B107" s="373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7">
        <f t="shared" si="32"/>
        <v>83000</v>
      </c>
    </row>
    <row r="108" spans="1:12" x14ac:dyDescent="0.2">
      <c r="A108" s="408"/>
      <c r="B108" s="373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7">
        <f t="shared" si="33"/>
        <v>101600</v>
      </c>
    </row>
    <row r="109" spans="1:12" x14ac:dyDescent="0.2">
      <c r="A109" s="408"/>
      <c r="B109" s="373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408"/>
      <c r="B110" s="373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7">
        <f t="shared" si="35"/>
        <v>0</v>
      </c>
    </row>
    <row r="111" spans="1:12" x14ac:dyDescent="0.2">
      <c r="A111" s="408"/>
      <c r="B111" s="373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7">
        <f t="shared" si="36"/>
        <v>6930003</v>
      </c>
    </row>
    <row r="112" spans="1:12" x14ac:dyDescent="0.2">
      <c r="A112" s="408"/>
      <c r="B112" s="373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7">
        <f t="shared" si="37"/>
        <v>6824563</v>
      </c>
    </row>
    <row r="113" spans="1:12" x14ac:dyDescent="0.2">
      <c r="A113" s="408"/>
      <c r="B113" s="373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9">
        <f t="shared" si="38"/>
        <v>13754566</v>
      </c>
      <c r="L113" s="1"/>
    </row>
    <row r="114" spans="1:12" x14ac:dyDescent="0.2">
      <c r="A114" s="408"/>
      <c r="B114" s="373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7">
        <f t="shared" si="39"/>
        <v>704400</v>
      </c>
    </row>
    <row r="115" spans="1:12" x14ac:dyDescent="0.2">
      <c r="A115" s="408"/>
      <c r="B115" s="373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8">
        <f t="shared" si="40"/>
        <v>1818096</v>
      </c>
    </row>
    <row r="116" spans="1:12" x14ac:dyDescent="0.2">
      <c r="A116" s="408"/>
      <c r="B116" s="373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7">
        <f t="shared" si="41"/>
        <v>2568661</v>
      </c>
    </row>
    <row r="117" spans="1:12" x14ac:dyDescent="0.2">
      <c r="A117" s="408"/>
      <c r="B117" s="373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7">
        <f t="shared" si="41"/>
        <v>1374613</v>
      </c>
    </row>
    <row r="118" spans="1:12" x14ac:dyDescent="0.2">
      <c r="A118" s="408"/>
      <c r="B118" s="373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9">
        <f>J73+J72+J70+J54+J53+J52+J51+J71</f>
        <v>6605341</v>
      </c>
      <c r="K118" s="109">
        <f>K73+K72+K70+K54+K53+K52+K51+K71</f>
        <v>6465770</v>
      </c>
      <c r="L118" s="1"/>
    </row>
    <row r="119" spans="1:12" x14ac:dyDescent="0.2">
      <c r="A119" s="408"/>
      <c r="B119" s="373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7">
        <f t="shared" si="43"/>
        <v>2302859</v>
      </c>
    </row>
    <row r="120" spans="1:12" x14ac:dyDescent="0.2">
      <c r="A120" s="408"/>
      <c r="B120" s="373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7">
        <f t="shared" si="43"/>
        <v>351957</v>
      </c>
    </row>
    <row r="121" spans="1:12" x14ac:dyDescent="0.2">
      <c r="A121" s="408"/>
      <c r="B121" s="373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9">
        <f t="shared" si="44"/>
        <v>2654816</v>
      </c>
      <c r="L121" s="1"/>
    </row>
    <row r="122" spans="1:12" x14ac:dyDescent="0.2">
      <c r="A122" s="408"/>
      <c r="B122" s="373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10">
        <f t="shared" si="45"/>
        <v>3700239</v>
      </c>
      <c r="L122" s="1"/>
    </row>
    <row r="123" spans="1:12" x14ac:dyDescent="0.2">
      <c r="A123" s="408"/>
      <c r="B123" s="373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11">
        <f t="shared" si="46"/>
        <v>152353410</v>
      </c>
      <c r="L123" s="1"/>
    </row>
    <row r="124" spans="1:12" x14ac:dyDescent="0.2">
      <c r="A124" s="409"/>
      <c r="B124" s="410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8"/>
      <c r="C125" s="1"/>
      <c r="D125" s="1"/>
      <c r="E125" s="1"/>
      <c r="F125" s="68"/>
      <c r="G125" s="1"/>
      <c r="H125" s="1"/>
      <c r="I125" s="1"/>
      <c r="J125" s="1"/>
      <c r="K125" s="112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2:A13"/>
    <mergeCell ref="B12:B13"/>
    <mergeCell ref="A20:A24"/>
    <mergeCell ref="B20:B22"/>
    <mergeCell ref="B23:B24"/>
    <mergeCell ref="A15:A19"/>
    <mergeCell ref="B15:B17"/>
    <mergeCell ref="B18:B19"/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71" t="s">
        <v>82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73" t="s">
        <v>19</v>
      </c>
      <c r="B4" s="475" t="s">
        <v>0</v>
      </c>
      <c r="C4" s="473" t="s">
        <v>44</v>
      </c>
      <c r="D4" s="473" t="s">
        <v>21</v>
      </c>
      <c r="E4" s="477" t="s">
        <v>121</v>
      </c>
      <c r="F4" s="479" t="s">
        <v>130</v>
      </c>
      <c r="G4" s="480"/>
      <c r="H4" s="480"/>
      <c r="I4" s="481"/>
      <c r="J4" s="477" t="s">
        <v>129</v>
      </c>
      <c r="K4" s="482" t="s">
        <v>133</v>
      </c>
      <c r="L4" s="483" t="s">
        <v>131</v>
      </c>
    </row>
    <row r="5" spans="1:12" ht="32.25" customHeight="1" x14ac:dyDescent="0.2">
      <c r="A5" s="474"/>
      <c r="B5" s="476"/>
      <c r="C5" s="474"/>
      <c r="D5" s="474"/>
      <c r="E5" s="478"/>
      <c r="F5" s="127" t="s">
        <v>43</v>
      </c>
      <c r="G5" s="128" t="s">
        <v>126</v>
      </c>
      <c r="H5" s="128" t="s">
        <v>83</v>
      </c>
      <c r="I5" s="128" t="s">
        <v>83</v>
      </c>
      <c r="J5" s="478"/>
      <c r="K5" s="482"/>
      <c r="L5" s="483"/>
    </row>
    <row r="6" spans="1:12" x14ac:dyDescent="0.2">
      <c r="A6" s="351" t="s">
        <v>38</v>
      </c>
      <c r="B6" s="352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/>
      <c r="K6" s="103">
        <v>0</v>
      </c>
      <c r="L6" s="4">
        <f>J6-K6</f>
        <v>0</v>
      </c>
    </row>
    <row r="7" spans="1:12" x14ac:dyDescent="0.2">
      <c r="A7" s="351"/>
      <c r="B7" s="352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103">
        <v>0</v>
      </c>
      <c r="L7" s="4">
        <f t="shared" ref="L7:L29" si="1">J7-K7</f>
        <v>0</v>
      </c>
    </row>
    <row r="8" spans="1:12" x14ac:dyDescent="0.2">
      <c r="A8" s="351"/>
      <c r="B8" s="35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1087</v>
      </c>
      <c r="L8" s="4">
        <f t="shared" si="1"/>
        <v>413</v>
      </c>
    </row>
    <row r="9" spans="1:12" x14ac:dyDescent="0.2">
      <c r="A9" s="351"/>
      <c r="B9" s="353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32">
        <v>0</v>
      </c>
      <c r="L9" s="4">
        <f t="shared" si="1"/>
        <v>2468000</v>
      </c>
    </row>
    <row r="10" spans="1:12" x14ac:dyDescent="0.2">
      <c r="A10" s="351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55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3585473</v>
      </c>
      <c r="L11" s="4">
        <f t="shared" si="1"/>
        <v>3419790</v>
      </c>
    </row>
    <row r="12" spans="1:12" x14ac:dyDescent="0.2">
      <c r="A12" s="380"/>
      <c r="B12" s="360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3970487</v>
      </c>
      <c r="L12" s="4">
        <f t="shared" si="1"/>
        <v>529513</v>
      </c>
    </row>
    <row r="13" spans="1:12" x14ac:dyDescent="0.2">
      <c r="A13" s="123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10012683</v>
      </c>
      <c r="L13" s="4">
        <f t="shared" si="1"/>
        <v>9733817</v>
      </c>
    </row>
    <row r="14" spans="1:12" x14ac:dyDescent="0.2">
      <c r="A14" s="124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8206309</v>
      </c>
      <c r="L14" s="4">
        <f>J14-K14</f>
        <v>8052641</v>
      </c>
    </row>
    <row r="15" spans="1:12" x14ac:dyDescent="0.2">
      <c r="A15" s="355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56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56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56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56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86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387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87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87"/>
      <c r="B23" s="358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388"/>
      <c r="B24" s="360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412" t="s">
        <v>132</v>
      </c>
      <c r="B25" s="468" t="s">
        <v>4</v>
      </c>
      <c r="C25" s="126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414"/>
      <c r="B26" s="470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9" t="s">
        <v>29</v>
      </c>
      <c r="B27" s="97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103">
        <v>164666719</v>
      </c>
      <c r="L27" s="4">
        <f t="shared" si="1"/>
        <v>114356803</v>
      </c>
    </row>
    <row r="28" spans="1:12" x14ac:dyDescent="0.2">
      <c r="A28" s="9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1205730</v>
      </c>
      <c r="L28" s="4">
        <f t="shared" si="1"/>
        <v>1990828</v>
      </c>
    </row>
    <row r="29" spans="1:12" x14ac:dyDescent="0.2">
      <c r="A29" s="10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25959505</v>
      </c>
      <c r="L29" s="4">
        <f t="shared" si="1"/>
        <v>21543167</v>
      </c>
    </row>
    <row r="30" spans="1:12" ht="34.5" customHeight="1" x14ac:dyDescent="0.2">
      <c r="A30" s="462" t="s">
        <v>85</v>
      </c>
      <c r="B30" s="463"/>
      <c r="C30" s="464"/>
      <c r="D30" s="129">
        <f t="shared" ref="D30:L30" si="2">SUM(D6:D29)</f>
        <v>426209554</v>
      </c>
      <c r="E30" s="129">
        <f t="shared" si="2"/>
        <v>448867739</v>
      </c>
      <c r="F30" s="129">
        <f t="shared" si="2"/>
        <v>0</v>
      </c>
      <c r="G30" s="129">
        <f t="shared" si="2"/>
        <v>59965741</v>
      </c>
      <c r="H30" s="129">
        <f t="shared" si="2"/>
        <v>0</v>
      </c>
      <c r="I30" s="129">
        <f t="shared" si="2"/>
        <v>0</v>
      </c>
      <c r="J30" s="129">
        <f t="shared" si="2"/>
        <v>508833480</v>
      </c>
      <c r="K30" s="130">
        <f t="shared" si="2"/>
        <v>312145944</v>
      </c>
      <c r="L30" s="129">
        <f t="shared" si="2"/>
        <v>196687536</v>
      </c>
    </row>
    <row r="31" spans="1:12" x14ac:dyDescent="0.2">
      <c r="A31" s="355" t="s">
        <v>18</v>
      </c>
      <c r="B31" s="349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105">
        <v>0</v>
      </c>
      <c r="L31" s="4">
        <f t="shared" ref="L31:L86" si="4">J31-K31</f>
        <v>24000</v>
      </c>
    </row>
    <row r="32" spans="1:12" x14ac:dyDescent="0.2">
      <c r="A32" s="356"/>
      <c r="B32" s="350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>
        <v>0</v>
      </c>
      <c r="L32" s="4">
        <f t="shared" si="4"/>
        <v>1870</v>
      </c>
    </row>
    <row r="33" spans="1:12" x14ac:dyDescent="0.2">
      <c r="A33" s="356"/>
      <c r="B33" s="350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105">
        <v>4750558</v>
      </c>
      <c r="L33" s="4">
        <f t="shared" si="4"/>
        <v>12783413</v>
      </c>
    </row>
    <row r="34" spans="1:12" x14ac:dyDescent="0.2">
      <c r="A34" s="356"/>
      <c r="B34" s="350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105">
        <v>48840</v>
      </c>
      <c r="L34" s="4">
        <f t="shared" si="4"/>
        <v>0</v>
      </c>
    </row>
    <row r="35" spans="1:12" x14ac:dyDescent="0.2">
      <c r="A35" s="356"/>
      <c r="B35" s="350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105">
        <v>71182</v>
      </c>
      <c r="L35" s="4">
        <f t="shared" si="4"/>
        <v>6075</v>
      </c>
    </row>
    <row r="36" spans="1:12" x14ac:dyDescent="0.2">
      <c r="A36" s="356"/>
      <c r="B36" s="415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105">
        <v>83000</v>
      </c>
      <c r="L36" s="4">
        <f t="shared" si="4"/>
        <v>0</v>
      </c>
    </row>
    <row r="37" spans="1:12" x14ac:dyDescent="0.2">
      <c r="A37" s="356"/>
      <c r="B37" s="358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33">
        <v>3520</v>
      </c>
      <c r="L37" s="120">
        <f t="shared" si="4"/>
        <v>0</v>
      </c>
    </row>
    <row r="38" spans="1:12" x14ac:dyDescent="0.2">
      <c r="A38" s="356"/>
      <c r="B38" s="361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105">
        <v>0</v>
      </c>
      <c r="L38" s="4">
        <f t="shared" si="4"/>
        <v>0</v>
      </c>
    </row>
    <row r="39" spans="1:12" x14ac:dyDescent="0.2">
      <c r="A39" s="356"/>
      <c r="B39" s="361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105">
        <v>191830701</v>
      </c>
      <c r="L39" s="4">
        <f t="shared" si="4"/>
        <v>140360051</v>
      </c>
    </row>
    <row r="40" spans="1:12" x14ac:dyDescent="0.2">
      <c r="A40" s="355" t="s">
        <v>20</v>
      </c>
      <c r="B40" s="349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94"/>
      <c r="B41" s="350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105">
        <v>8129475</v>
      </c>
      <c r="L41" s="4">
        <f t="shared" si="4"/>
        <v>8129475</v>
      </c>
    </row>
    <row r="42" spans="1:12" x14ac:dyDescent="0.2">
      <c r="A42" s="355" t="s">
        <v>24</v>
      </c>
      <c r="B42" s="358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80"/>
      <c r="B43" s="360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55" t="s">
        <v>30</v>
      </c>
      <c r="B44" s="358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80"/>
      <c r="B45" s="360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55" t="s">
        <v>48</v>
      </c>
      <c r="B46" s="349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105">
        <v>0</v>
      </c>
      <c r="L46" s="4">
        <f t="shared" si="4"/>
        <v>0</v>
      </c>
    </row>
    <row r="47" spans="1:12" x14ac:dyDescent="0.2">
      <c r="A47" s="356"/>
      <c r="B47" s="350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105">
        <v>0</v>
      </c>
      <c r="L47" s="4">
        <f t="shared" si="4"/>
        <v>0</v>
      </c>
    </row>
    <row r="48" spans="1:12" x14ac:dyDescent="0.2">
      <c r="A48" s="356"/>
      <c r="B48" s="350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56"/>
      <c r="B49" s="350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105">
        <v>500</v>
      </c>
      <c r="L49" s="4">
        <f t="shared" si="4"/>
        <v>99213</v>
      </c>
    </row>
    <row r="50" spans="1:12" x14ac:dyDescent="0.2">
      <c r="A50" s="356"/>
      <c r="B50" s="350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56"/>
      <c r="B51" s="350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105">
        <v>100000</v>
      </c>
      <c r="L51" s="4">
        <f t="shared" si="4"/>
        <v>0</v>
      </c>
    </row>
    <row r="52" spans="1:12" x14ac:dyDescent="0.2">
      <c r="A52" s="356"/>
      <c r="B52" s="350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56"/>
      <c r="B53" s="350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56"/>
      <c r="B54" s="350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56"/>
      <c r="B55" s="350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56"/>
      <c r="B56" s="350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56"/>
      <c r="B57" s="350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412" t="s">
        <v>49</v>
      </c>
      <c r="B58" s="125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105">
        <v>8</v>
      </c>
      <c r="L58" s="4">
        <f t="shared" si="4"/>
        <v>0</v>
      </c>
    </row>
    <row r="59" spans="1:12" ht="12.75" customHeight="1" x14ac:dyDescent="0.2">
      <c r="A59" s="413"/>
      <c r="B59" s="411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105">
        <v>490000</v>
      </c>
      <c r="L59" s="4">
        <f t="shared" si="4"/>
        <v>480000</v>
      </c>
    </row>
    <row r="60" spans="1:12" x14ac:dyDescent="0.2">
      <c r="A60" s="413"/>
      <c r="B60" s="411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105">
        <v>736000</v>
      </c>
      <c r="L60" s="4">
        <f t="shared" si="4"/>
        <v>10055000</v>
      </c>
    </row>
    <row r="61" spans="1:12" x14ac:dyDescent="0.2">
      <c r="A61" s="413"/>
      <c r="B61" s="411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105">
        <v>95550</v>
      </c>
      <c r="L61" s="4">
        <f t="shared" si="4"/>
        <v>3016732</v>
      </c>
    </row>
    <row r="62" spans="1:12" x14ac:dyDescent="0.2">
      <c r="A62" s="413"/>
      <c r="B62" s="411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105">
        <v>0</v>
      </c>
      <c r="L62" s="4">
        <f t="shared" si="4"/>
        <v>230000</v>
      </c>
    </row>
    <row r="63" spans="1:12" x14ac:dyDescent="0.2">
      <c r="A63" s="413"/>
      <c r="B63" s="411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105">
        <v>0</v>
      </c>
      <c r="L63" s="4">
        <f t="shared" si="4"/>
        <v>72000</v>
      </c>
    </row>
    <row r="64" spans="1:12" x14ac:dyDescent="0.2">
      <c r="A64" s="413"/>
      <c r="B64" s="411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413"/>
      <c r="B65" s="411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105">
        <v>750000</v>
      </c>
      <c r="L65" s="4">
        <f t="shared" si="4"/>
        <v>7259100</v>
      </c>
    </row>
    <row r="66" spans="1:12" x14ac:dyDescent="0.2">
      <c r="A66" s="413"/>
      <c r="B66" s="411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105">
        <v>2436000</v>
      </c>
      <c r="L66" s="4">
        <f t="shared" si="4"/>
        <v>11563992</v>
      </c>
    </row>
    <row r="67" spans="1:12" x14ac:dyDescent="0.2">
      <c r="A67" s="413"/>
      <c r="B67" s="411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105">
        <v>0</v>
      </c>
      <c r="L67" s="4">
        <f t="shared" si="4"/>
        <v>292100</v>
      </c>
    </row>
    <row r="68" spans="1:12" x14ac:dyDescent="0.2">
      <c r="A68" s="413"/>
      <c r="B68" s="411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105">
        <v>657720</v>
      </c>
      <c r="L68" s="4">
        <f t="shared" si="4"/>
        <v>4470201</v>
      </c>
    </row>
    <row r="69" spans="1:12" x14ac:dyDescent="0.2">
      <c r="A69" s="413"/>
      <c r="B69" s="411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105">
        <v>1600</v>
      </c>
      <c r="L69" s="4">
        <f t="shared" si="4"/>
        <v>227892</v>
      </c>
    </row>
    <row r="70" spans="1:12" x14ac:dyDescent="0.2">
      <c r="A70" s="413"/>
      <c r="B70" s="411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105">
        <v>0</v>
      </c>
      <c r="L70" s="4">
        <f t="shared" si="4"/>
        <v>0</v>
      </c>
    </row>
    <row r="71" spans="1:12" x14ac:dyDescent="0.2">
      <c r="A71" s="413"/>
      <c r="B71" s="411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105">
        <v>704400</v>
      </c>
      <c r="L71" s="4">
        <f t="shared" si="4"/>
        <v>0</v>
      </c>
    </row>
    <row r="72" spans="1:12" x14ac:dyDescent="0.2">
      <c r="A72" s="413"/>
      <c r="B72" s="411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105">
        <v>1818096</v>
      </c>
      <c r="L72" s="4">
        <f t="shared" si="4"/>
        <v>0</v>
      </c>
    </row>
    <row r="73" spans="1:12" x14ac:dyDescent="0.2">
      <c r="A73" s="413"/>
      <c r="B73" s="411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105">
        <v>2568661</v>
      </c>
      <c r="L73" s="4">
        <f t="shared" si="4"/>
        <v>109899</v>
      </c>
    </row>
    <row r="74" spans="1:12" x14ac:dyDescent="0.2">
      <c r="A74" s="413"/>
      <c r="B74" s="411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105">
        <v>1374613</v>
      </c>
      <c r="L74" s="4">
        <f t="shared" si="4"/>
        <v>29672</v>
      </c>
    </row>
    <row r="75" spans="1:12" x14ac:dyDescent="0.2">
      <c r="A75" s="413"/>
      <c r="B75" s="411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105">
        <v>2302859</v>
      </c>
      <c r="L75" s="4">
        <f t="shared" si="4"/>
        <v>1819084</v>
      </c>
    </row>
    <row r="76" spans="1:12" x14ac:dyDescent="0.2">
      <c r="A76" s="414"/>
      <c r="B76" s="411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105">
        <v>351957</v>
      </c>
      <c r="L76" s="4">
        <f t="shared" si="4"/>
        <v>760967</v>
      </c>
    </row>
    <row r="77" spans="1:12" ht="16.5" customHeight="1" x14ac:dyDescent="0.2">
      <c r="A77" s="465" t="s">
        <v>127</v>
      </c>
      <c r="B77" s="468" t="s">
        <v>128</v>
      </c>
      <c r="C77" s="131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105"/>
      <c r="L77" s="4">
        <f t="shared" si="4"/>
        <v>2662762</v>
      </c>
    </row>
    <row r="78" spans="1:12" x14ac:dyDescent="0.2">
      <c r="A78" s="466"/>
      <c r="B78" s="469"/>
      <c r="C78" s="131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105"/>
      <c r="L78" s="4">
        <f t="shared" si="4"/>
        <v>519238</v>
      </c>
    </row>
    <row r="79" spans="1:12" x14ac:dyDescent="0.2">
      <c r="A79" s="466"/>
      <c r="B79" s="469"/>
      <c r="C79" s="131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105"/>
      <c r="L79" s="4">
        <f t="shared" si="4"/>
        <v>1248000</v>
      </c>
    </row>
    <row r="80" spans="1:12" x14ac:dyDescent="0.2">
      <c r="A80" s="466"/>
      <c r="B80" s="469"/>
      <c r="C80" s="131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105">
        <v>3250000</v>
      </c>
      <c r="L80" s="4">
        <f t="shared" si="4"/>
        <v>6119752</v>
      </c>
    </row>
    <row r="81" spans="1:12" x14ac:dyDescent="0.2">
      <c r="A81" s="466"/>
      <c r="B81" s="469"/>
      <c r="C81" s="131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105">
        <v>40000</v>
      </c>
      <c r="L81" s="4">
        <f t="shared" si="4"/>
        <v>0</v>
      </c>
    </row>
    <row r="82" spans="1:12" x14ac:dyDescent="0.2">
      <c r="A82" s="466"/>
      <c r="B82" s="469"/>
      <c r="C82" s="131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105"/>
      <c r="L82" s="4">
        <f t="shared" si="4"/>
        <v>262453</v>
      </c>
    </row>
    <row r="83" spans="1:12" ht="13.5" customHeight="1" x14ac:dyDescent="0.2">
      <c r="A83" s="466"/>
      <c r="B83" s="469"/>
      <c r="C83" s="131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105"/>
      <c r="L83" s="4">
        <f t="shared" si="4"/>
        <v>8077000</v>
      </c>
    </row>
    <row r="84" spans="1:12" ht="13.5" customHeight="1" x14ac:dyDescent="0.2">
      <c r="A84" s="466"/>
      <c r="B84" s="469"/>
      <c r="C84" s="131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105"/>
      <c r="L84" s="4">
        <f t="shared" si="4"/>
        <v>2251652</v>
      </c>
    </row>
    <row r="85" spans="1:12" x14ac:dyDescent="0.2">
      <c r="A85" s="466"/>
      <c r="B85" s="469"/>
      <c r="C85" s="131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105"/>
      <c r="L85" s="4">
        <f t="shared" si="4"/>
        <v>30539278</v>
      </c>
    </row>
    <row r="86" spans="1:12" x14ac:dyDescent="0.2">
      <c r="A86" s="467"/>
      <c r="B86" s="470"/>
      <c r="C86" s="131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105"/>
      <c r="L86" s="4">
        <f t="shared" si="4"/>
        <v>8245606</v>
      </c>
    </row>
    <row r="87" spans="1:12" ht="23.25" customHeight="1" x14ac:dyDescent="0.2">
      <c r="A87" s="462" t="s">
        <v>86</v>
      </c>
      <c r="B87" s="463"/>
      <c r="C87" s="464"/>
      <c r="D87" s="129">
        <f>SUM(D31:D86)</f>
        <v>426209554</v>
      </c>
      <c r="E87" s="129">
        <f t="shared" ref="E87:L87" si="5">SUM(E31:E86)</f>
        <v>448867739</v>
      </c>
      <c r="F87" s="129">
        <f t="shared" si="5"/>
        <v>0</v>
      </c>
      <c r="G87" s="129">
        <f t="shared" si="5"/>
        <v>59965741</v>
      </c>
      <c r="H87" s="129">
        <f t="shared" si="5"/>
        <v>0</v>
      </c>
      <c r="I87" s="129">
        <f t="shared" si="5"/>
        <v>0</v>
      </c>
      <c r="J87" s="129">
        <f t="shared" si="5"/>
        <v>508833480</v>
      </c>
      <c r="K87" s="129">
        <f t="shared" si="5"/>
        <v>235277872</v>
      </c>
      <c r="L87" s="129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3">
        <v>43677</v>
      </c>
      <c r="L92" s="55"/>
    </row>
    <row r="93" spans="1:12" s="85" customFormat="1" ht="33.75" x14ac:dyDescent="0.2">
      <c r="A93" s="406" t="s">
        <v>101</v>
      </c>
      <c r="B93" s="407"/>
      <c r="C93" s="84" t="s">
        <v>44</v>
      </c>
      <c r="D93" s="86" t="s">
        <v>21</v>
      </c>
      <c r="E93" s="86" t="s">
        <v>121</v>
      </c>
      <c r="F93" s="87" t="s">
        <v>43</v>
      </c>
      <c r="G93" s="100" t="s">
        <v>126</v>
      </c>
      <c r="H93" s="100" t="s">
        <v>83</v>
      </c>
      <c r="I93" s="100" t="s">
        <v>83</v>
      </c>
      <c r="J93" s="86" t="s">
        <v>129</v>
      </c>
      <c r="K93" s="106" t="s">
        <v>133</v>
      </c>
    </row>
    <row r="94" spans="1:12" x14ac:dyDescent="0.2">
      <c r="A94" s="408"/>
      <c r="B94" s="373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408"/>
      <c r="B95" s="373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408"/>
      <c r="B96" s="373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408"/>
      <c r="B97" s="373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7">
        <f t="shared" si="8"/>
        <v>0</v>
      </c>
    </row>
    <row r="98" spans="1:12" x14ac:dyDescent="0.2">
      <c r="A98" s="408"/>
      <c r="B98" s="373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7">
        <f t="shared" si="9"/>
        <v>1087</v>
      </c>
    </row>
    <row r="99" spans="1:12" x14ac:dyDescent="0.2">
      <c r="A99" s="408"/>
      <c r="B99" s="373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8">
        <f t="shared" si="10"/>
        <v>300</v>
      </c>
    </row>
    <row r="100" spans="1:12" x14ac:dyDescent="0.2">
      <c r="A100" s="408"/>
      <c r="B100" s="373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408"/>
      <c r="B101" s="373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7">
        <f t="shared" si="12"/>
        <v>28044581</v>
      </c>
    </row>
    <row r="102" spans="1:12" x14ac:dyDescent="0.2">
      <c r="A102" s="408"/>
      <c r="B102" s="373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9">
        <f t="shared" si="13"/>
        <v>28044581</v>
      </c>
      <c r="L102" s="1"/>
    </row>
    <row r="103" spans="1:12" x14ac:dyDescent="0.2">
      <c r="A103" s="408"/>
      <c r="B103" s="373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408"/>
      <c r="B104" s="373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120">
        <f t="shared" si="15"/>
        <v>490000</v>
      </c>
    </row>
    <row r="105" spans="1:12" x14ac:dyDescent="0.2">
      <c r="A105" s="408"/>
      <c r="B105" s="373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120">
        <f t="shared" si="16"/>
        <v>736000</v>
      </c>
    </row>
    <row r="106" spans="1:12" x14ac:dyDescent="0.2">
      <c r="A106" s="408"/>
      <c r="B106" s="373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408"/>
      <c r="B107" s="373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408"/>
      <c r="B108" s="373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7">
        <f t="shared" si="19"/>
        <v>0</v>
      </c>
    </row>
    <row r="109" spans="1:12" x14ac:dyDescent="0.2">
      <c r="A109" s="408"/>
      <c r="B109" s="373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7">
        <f t="shared" si="20"/>
        <v>0</v>
      </c>
    </row>
    <row r="110" spans="1:12" x14ac:dyDescent="0.2">
      <c r="A110" s="408"/>
      <c r="B110" s="373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7">
        <f t="shared" si="21"/>
        <v>0</v>
      </c>
    </row>
    <row r="111" spans="1:12" x14ac:dyDescent="0.2">
      <c r="A111" s="408"/>
      <c r="B111" s="373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408"/>
      <c r="B112" s="373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7">
        <f t="shared" si="23"/>
        <v>750000</v>
      </c>
    </row>
    <row r="113" spans="1:12" x14ac:dyDescent="0.2">
      <c r="A113" s="408"/>
      <c r="B113" s="373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408"/>
      <c r="B114" s="373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7">
        <f t="shared" si="25"/>
        <v>0</v>
      </c>
    </row>
    <row r="115" spans="1:12" x14ac:dyDescent="0.2">
      <c r="A115" s="408"/>
      <c r="B115" s="373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8">
        <f t="shared" si="26"/>
        <v>48840</v>
      </c>
    </row>
    <row r="116" spans="1:12" x14ac:dyDescent="0.2">
      <c r="A116" s="408"/>
      <c r="B116" s="373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7">
        <f t="shared" si="27"/>
        <v>728902</v>
      </c>
    </row>
    <row r="117" spans="1:12" x14ac:dyDescent="0.2">
      <c r="A117" s="408"/>
      <c r="B117" s="373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7">
        <f t="shared" si="28"/>
        <v>83000</v>
      </c>
    </row>
    <row r="118" spans="1:12" x14ac:dyDescent="0.2">
      <c r="A118" s="408"/>
      <c r="B118" s="373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408"/>
      <c r="B119" s="373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408"/>
      <c r="B120" s="373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7">
        <f t="shared" si="31"/>
        <v>0</v>
      </c>
    </row>
    <row r="121" spans="1:12" x14ac:dyDescent="0.2">
      <c r="A121" s="408"/>
      <c r="B121" s="373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35">
        <f>K44+K42+K40+K37</f>
        <v>8668362</v>
      </c>
    </row>
    <row r="122" spans="1:12" x14ac:dyDescent="0.2">
      <c r="A122" s="408"/>
      <c r="B122" s="373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7">
        <f t="shared" si="33"/>
        <v>8179475</v>
      </c>
    </row>
    <row r="123" spans="1:12" x14ac:dyDescent="0.2">
      <c r="A123" s="408"/>
      <c r="B123" s="373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9">
        <f t="shared" si="34"/>
        <v>16847837</v>
      </c>
      <c r="L123" s="1"/>
    </row>
    <row r="124" spans="1:12" x14ac:dyDescent="0.2">
      <c r="A124" s="408"/>
      <c r="B124" s="373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408"/>
      <c r="B125" s="373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8">
        <f t="shared" si="36"/>
        <v>1818096</v>
      </c>
    </row>
    <row r="126" spans="1:12" x14ac:dyDescent="0.2">
      <c r="A126" s="408"/>
      <c r="B126" s="373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408"/>
      <c r="B127" s="373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408"/>
      <c r="B128" s="373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408"/>
      <c r="B129" s="373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408"/>
      <c r="B130" s="373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408"/>
      <c r="B131" s="373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408"/>
      <c r="B132" s="373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10">
        <f t="shared" si="43"/>
        <v>3967790</v>
      </c>
      <c r="L132" s="1"/>
    </row>
    <row r="133" spans="1:12" x14ac:dyDescent="0.2">
      <c r="A133" s="408"/>
      <c r="B133" s="373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11">
        <f t="shared" si="44"/>
        <v>191830701</v>
      </c>
      <c r="L133" s="1"/>
    </row>
    <row r="134" spans="1:12" x14ac:dyDescent="0.2">
      <c r="A134" s="409"/>
      <c r="B134" s="410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8"/>
      <c r="C135" s="1"/>
      <c r="D135" s="1"/>
      <c r="E135" s="1"/>
      <c r="F135" s="68"/>
      <c r="G135" s="1"/>
      <c r="H135" s="1"/>
      <c r="I135" s="1"/>
      <c r="J135" s="1"/>
      <c r="K135" s="112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11:A12"/>
    <mergeCell ref="B11:B12"/>
    <mergeCell ref="A20:A24"/>
    <mergeCell ref="B20:B22"/>
    <mergeCell ref="B23:B24"/>
    <mergeCell ref="A15:A19"/>
    <mergeCell ref="B15:B17"/>
    <mergeCell ref="B18:B19"/>
    <mergeCell ref="A30:C30"/>
    <mergeCell ref="A31:A39"/>
    <mergeCell ref="B31:B36"/>
    <mergeCell ref="B37:B39"/>
    <mergeCell ref="A25:A26"/>
    <mergeCell ref="B25:B26"/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84" t="s">
        <v>82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86" t="s">
        <v>19</v>
      </c>
      <c r="B4" s="488" t="s">
        <v>0</v>
      </c>
      <c r="C4" s="486" t="s">
        <v>44</v>
      </c>
      <c r="D4" s="486" t="s">
        <v>21</v>
      </c>
      <c r="E4" s="490" t="s">
        <v>129</v>
      </c>
      <c r="F4" s="492" t="s">
        <v>134</v>
      </c>
      <c r="G4" s="493"/>
      <c r="H4" s="493"/>
      <c r="I4" s="494"/>
      <c r="J4" s="490" t="s">
        <v>137</v>
      </c>
      <c r="K4" s="495" t="s">
        <v>135</v>
      </c>
      <c r="L4" s="496" t="s">
        <v>136</v>
      </c>
    </row>
    <row r="5" spans="1:12" ht="32.25" customHeight="1" x14ac:dyDescent="0.2">
      <c r="A5" s="487"/>
      <c r="B5" s="489"/>
      <c r="C5" s="487"/>
      <c r="D5" s="487"/>
      <c r="E5" s="491"/>
      <c r="F5" s="136" t="s">
        <v>43</v>
      </c>
      <c r="G5" s="137" t="s">
        <v>126</v>
      </c>
      <c r="H5" s="137" t="s">
        <v>83</v>
      </c>
      <c r="I5" s="137" t="s">
        <v>141</v>
      </c>
      <c r="J5" s="491"/>
      <c r="K5" s="495"/>
      <c r="L5" s="496"/>
    </row>
    <row r="6" spans="1:12" x14ac:dyDescent="0.2">
      <c r="A6" s="500" t="s">
        <v>38</v>
      </c>
      <c r="B6" s="352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103">
        <v>40000</v>
      </c>
      <c r="L6" s="4">
        <f>J6-K6</f>
        <v>0</v>
      </c>
    </row>
    <row r="7" spans="1:12" x14ac:dyDescent="0.2">
      <c r="A7" s="500"/>
      <c r="B7" s="352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103">
        <v>10800</v>
      </c>
      <c r="L7" s="4">
        <f t="shared" ref="L7:L29" si="1">J7-K7</f>
        <v>0</v>
      </c>
    </row>
    <row r="8" spans="1:12" x14ac:dyDescent="0.2">
      <c r="A8" s="500"/>
      <c r="B8" s="35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1181</v>
      </c>
      <c r="L8" s="4">
        <f t="shared" si="1"/>
        <v>319</v>
      </c>
    </row>
    <row r="9" spans="1:12" x14ac:dyDescent="0.2">
      <c r="A9" s="500"/>
      <c r="B9" s="35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4">
        <f t="shared" si="1"/>
        <v>0</v>
      </c>
    </row>
    <row r="10" spans="1:12" x14ac:dyDescent="0.2">
      <c r="A10" s="500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501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3638366</v>
      </c>
      <c r="L11" s="4">
        <f t="shared" si="1"/>
        <v>3366897</v>
      </c>
    </row>
    <row r="12" spans="1:12" x14ac:dyDescent="0.2">
      <c r="A12" s="502"/>
      <c r="B12" s="360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3975367</v>
      </c>
      <c r="L12" s="4">
        <f t="shared" si="1"/>
        <v>524633</v>
      </c>
    </row>
    <row r="13" spans="1:12" x14ac:dyDescent="0.2">
      <c r="A13" s="14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10044808</v>
      </c>
      <c r="L13" s="4">
        <f t="shared" si="1"/>
        <v>9701692</v>
      </c>
    </row>
    <row r="14" spans="1:12" x14ac:dyDescent="0.2">
      <c r="A14" s="14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8235221</v>
      </c>
      <c r="L14" s="4">
        <f>J14-K14</f>
        <v>8023729</v>
      </c>
    </row>
    <row r="15" spans="1:12" x14ac:dyDescent="0.2">
      <c r="A15" s="501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/>
      <c r="L15" s="4">
        <f t="shared" si="1"/>
        <v>0</v>
      </c>
    </row>
    <row r="16" spans="1:12" x14ac:dyDescent="0.2">
      <c r="A16" s="503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/>
      <c r="L16" s="4">
        <f t="shared" si="1"/>
        <v>0</v>
      </c>
    </row>
    <row r="17" spans="1:12" x14ac:dyDescent="0.2">
      <c r="A17" s="503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503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/>
      <c r="L18" s="4">
        <f t="shared" si="1"/>
        <v>0</v>
      </c>
    </row>
    <row r="19" spans="1:12" x14ac:dyDescent="0.2">
      <c r="A19" s="503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/>
      <c r="L19" s="4">
        <f t="shared" si="1"/>
        <v>0</v>
      </c>
    </row>
    <row r="20" spans="1:12" x14ac:dyDescent="0.2">
      <c r="A20" s="504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505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505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505"/>
      <c r="B23" s="358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506"/>
      <c r="B24" s="360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501" t="s">
        <v>132</v>
      </c>
      <c r="B25" s="468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502"/>
      <c r="B26" s="47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103">
        <v>181920749</v>
      </c>
      <c r="L27" s="4">
        <f t="shared" si="1"/>
        <v>97102773</v>
      </c>
    </row>
    <row r="28" spans="1:12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1392626</v>
      </c>
      <c r="L28" s="4">
        <f t="shared" si="1"/>
        <v>1803932</v>
      </c>
    </row>
    <row r="29" spans="1:12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29700325</v>
      </c>
      <c r="L29" s="4">
        <f t="shared" si="1"/>
        <v>17802347</v>
      </c>
    </row>
    <row r="30" spans="1:12" ht="34.5" customHeight="1" x14ac:dyDescent="0.2">
      <c r="A30" s="497" t="s">
        <v>85</v>
      </c>
      <c r="B30" s="498"/>
      <c r="C30" s="499"/>
      <c r="D30" s="138">
        <f t="shared" ref="D30:L30" si="2">SUM(D6:D29)</f>
        <v>426209554</v>
      </c>
      <c r="E30" s="138">
        <f t="shared" si="2"/>
        <v>508833480</v>
      </c>
      <c r="F30" s="138">
        <f t="shared" si="2"/>
        <v>0</v>
      </c>
      <c r="G30" s="138">
        <f t="shared" si="2"/>
        <v>0</v>
      </c>
      <c r="H30" s="138">
        <f t="shared" si="2"/>
        <v>0</v>
      </c>
      <c r="I30" s="138">
        <f t="shared" si="2"/>
        <v>50800</v>
      </c>
      <c r="J30" s="138">
        <f t="shared" si="2"/>
        <v>508884280</v>
      </c>
      <c r="K30" s="139">
        <f t="shared" si="2"/>
        <v>335965394</v>
      </c>
      <c r="L30" s="138">
        <f t="shared" si="2"/>
        <v>172918886</v>
      </c>
    </row>
    <row r="31" spans="1:12" x14ac:dyDescent="0.2">
      <c r="A31" s="355" t="s">
        <v>18</v>
      </c>
      <c r="B31" s="362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105"/>
      <c r="L31" s="4">
        <f t="shared" ref="L31:L90" si="4">J31-K31</f>
        <v>24000</v>
      </c>
    </row>
    <row r="32" spans="1:12" x14ac:dyDescent="0.2">
      <c r="A32" s="356"/>
      <c r="B32" s="363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/>
      <c r="L32" s="4">
        <f t="shared" si="4"/>
        <v>1870</v>
      </c>
    </row>
    <row r="33" spans="1:12" x14ac:dyDescent="0.2">
      <c r="A33" s="356"/>
      <c r="B33" s="363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105">
        <v>50000</v>
      </c>
      <c r="L33" s="4">
        <f t="shared" si="4"/>
        <v>0</v>
      </c>
    </row>
    <row r="34" spans="1:12" x14ac:dyDescent="0.2">
      <c r="A34" s="356"/>
      <c r="B34" s="363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105">
        <v>5381112</v>
      </c>
      <c r="L34" s="4">
        <f t="shared" si="4"/>
        <v>12071846</v>
      </c>
    </row>
    <row r="35" spans="1:12" x14ac:dyDescent="0.2">
      <c r="A35" s="356"/>
      <c r="B35" s="363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105">
        <v>73260</v>
      </c>
      <c r="L35" s="4">
        <f t="shared" si="4"/>
        <v>0</v>
      </c>
    </row>
    <row r="36" spans="1:12" x14ac:dyDescent="0.2">
      <c r="A36" s="356"/>
      <c r="B36" s="363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105">
        <v>78990</v>
      </c>
      <c r="L36" s="4">
        <f t="shared" si="4"/>
        <v>15660</v>
      </c>
    </row>
    <row r="37" spans="1:12" x14ac:dyDescent="0.2">
      <c r="A37" s="356"/>
      <c r="B37" s="363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105">
        <v>83000</v>
      </c>
      <c r="L37" s="4">
        <f t="shared" si="4"/>
        <v>0</v>
      </c>
    </row>
    <row r="38" spans="1:12" x14ac:dyDescent="0.2">
      <c r="A38" s="356"/>
      <c r="B38" s="364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105">
        <v>40000</v>
      </c>
      <c r="L38" s="4">
        <f t="shared" si="4"/>
        <v>0</v>
      </c>
    </row>
    <row r="39" spans="1:12" x14ac:dyDescent="0.2">
      <c r="A39" s="356"/>
      <c r="B39" s="358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33">
        <v>3520</v>
      </c>
      <c r="L39" s="120">
        <f t="shared" si="4"/>
        <v>0</v>
      </c>
    </row>
    <row r="40" spans="1:12" x14ac:dyDescent="0.2">
      <c r="A40" s="356"/>
      <c r="B40" s="361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56"/>
      <c r="B41" s="361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105">
        <v>215480447</v>
      </c>
      <c r="L41" s="4">
        <f t="shared" si="4"/>
        <v>116710305</v>
      </c>
    </row>
    <row r="42" spans="1:12" x14ac:dyDescent="0.2">
      <c r="A42" s="355" t="s">
        <v>24</v>
      </c>
      <c r="B42" s="358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80"/>
      <c r="B43" s="360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55" t="s">
        <v>30</v>
      </c>
      <c r="B44" s="358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80"/>
      <c r="B45" s="360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55" t="s">
        <v>138</v>
      </c>
      <c r="B46" s="349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105">
        <v>0</v>
      </c>
      <c r="L46" s="4">
        <f>J46-K46</f>
        <v>0</v>
      </c>
    </row>
    <row r="47" spans="1:12" x14ac:dyDescent="0.2">
      <c r="A47" s="394"/>
      <c r="B47" s="350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105">
        <v>9484387</v>
      </c>
      <c r="L47" s="4">
        <f>J47-K47</f>
        <v>6774563</v>
      </c>
    </row>
    <row r="48" spans="1:12" x14ac:dyDescent="0.2">
      <c r="A48" s="355" t="s">
        <v>48</v>
      </c>
      <c r="B48" s="349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56"/>
      <c r="B49" s="350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56"/>
      <c r="B50" s="350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56"/>
      <c r="B51" s="350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105">
        <v>500</v>
      </c>
      <c r="L51" s="4">
        <f t="shared" si="4"/>
        <v>99213</v>
      </c>
    </row>
    <row r="52" spans="1:12" x14ac:dyDescent="0.2">
      <c r="A52" s="356"/>
      <c r="B52" s="350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56"/>
      <c r="B53" s="350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105">
        <v>100000</v>
      </c>
      <c r="L53" s="4">
        <f t="shared" si="4"/>
        <v>0</v>
      </c>
    </row>
    <row r="54" spans="1:12" x14ac:dyDescent="0.2">
      <c r="A54" s="356"/>
      <c r="B54" s="350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56"/>
      <c r="B55" s="350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56"/>
      <c r="B56" s="350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56"/>
      <c r="B57" s="350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56"/>
      <c r="B58" s="350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56"/>
      <c r="B59" s="350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55" t="s">
        <v>49</v>
      </c>
      <c r="B60" s="13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105">
        <v>8</v>
      </c>
      <c r="L60" s="4">
        <f t="shared" si="4"/>
        <v>0</v>
      </c>
    </row>
    <row r="61" spans="1:12" ht="12.75" customHeight="1" x14ac:dyDescent="0.2">
      <c r="A61" s="356"/>
      <c r="B61" s="411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105">
        <v>560000</v>
      </c>
      <c r="L61" s="4">
        <f t="shared" si="4"/>
        <v>410000</v>
      </c>
    </row>
    <row r="62" spans="1:12" x14ac:dyDescent="0.2">
      <c r="A62" s="356"/>
      <c r="B62" s="411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105">
        <v>736000</v>
      </c>
      <c r="L62" s="4">
        <f t="shared" si="4"/>
        <v>10055000</v>
      </c>
    </row>
    <row r="63" spans="1:12" x14ac:dyDescent="0.2">
      <c r="A63" s="356"/>
      <c r="B63" s="411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105">
        <v>107800</v>
      </c>
      <c r="L63" s="4">
        <f t="shared" si="4"/>
        <v>3004482</v>
      </c>
    </row>
    <row r="64" spans="1:12" x14ac:dyDescent="0.2">
      <c r="A64" s="356"/>
      <c r="B64" s="411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356"/>
      <c r="B65" s="411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105">
        <v>0</v>
      </c>
      <c r="L65" s="4">
        <f t="shared" si="4"/>
        <v>72000</v>
      </c>
    </row>
    <row r="66" spans="1:12" x14ac:dyDescent="0.2">
      <c r="A66" s="356"/>
      <c r="B66" s="411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56"/>
      <c r="B67" s="411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105">
        <v>750000</v>
      </c>
      <c r="L67" s="4">
        <f t="shared" si="4"/>
        <v>7259100</v>
      </c>
    </row>
    <row r="68" spans="1:12" x14ac:dyDescent="0.2">
      <c r="A68" s="356"/>
      <c r="B68" s="411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105">
        <v>2436000</v>
      </c>
      <c r="L68" s="4">
        <f t="shared" si="4"/>
        <v>11563992</v>
      </c>
    </row>
    <row r="69" spans="1:12" x14ac:dyDescent="0.2">
      <c r="A69" s="356"/>
      <c r="B69" s="411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105">
        <v>0</v>
      </c>
      <c r="L69" s="4">
        <f t="shared" si="4"/>
        <v>292100</v>
      </c>
    </row>
    <row r="70" spans="1:12" x14ac:dyDescent="0.2">
      <c r="A70" s="356"/>
      <c r="B70" s="411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105">
        <v>657720</v>
      </c>
      <c r="L70" s="4">
        <f t="shared" si="4"/>
        <v>4470201</v>
      </c>
    </row>
    <row r="71" spans="1:12" x14ac:dyDescent="0.2">
      <c r="A71" s="356"/>
      <c r="B71" s="411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105">
        <v>1900</v>
      </c>
      <c r="L71" s="4">
        <f t="shared" si="4"/>
        <v>227592</v>
      </c>
    </row>
    <row r="72" spans="1:12" x14ac:dyDescent="0.2">
      <c r="A72" s="356"/>
      <c r="B72" s="411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105">
        <v>0</v>
      </c>
      <c r="L72" s="4">
        <f t="shared" si="4"/>
        <v>0</v>
      </c>
    </row>
    <row r="73" spans="1:12" x14ac:dyDescent="0.2">
      <c r="A73" s="356"/>
      <c r="B73" s="411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105">
        <v>704400</v>
      </c>
      <c r="L73" s="4">
        <f t="shared" si="4"/>
        <v>0</v>
      </c>
    </row>
    <row r="74" spans="1:12" x14ac:dyDescent="0.2">
      <c r="A74" s="356"/>
      <c r="B74" s="411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105">
        <v>1818096</v>
      </c>
      <c r="L74" s="4">
        <f t="shared" si="4"/>
        <v>0</v>
      </c>
    </row>
    <row r="75" spans="1:12" x14ac:dyDescent="0.2">
      <c r="A75" s="356"/>
      <c r="B75" s="411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105">
        <v>2568661</v>
      </c>
      <c r="L75" s="4">
        <f t="shared" si="4"/>
        <v>109899</v>
      </c>
    </row>
    <row r="76" spans="1:12" x14ac:dyDescent="0.2">
      <c r="A76" s="356"/>
      <c r="B76" s="411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105">
        <v>1374613</v>
      </c>
      <c r="L76" s="4">
        <f t="shared" si="4"/>
        <v>29672</v>
      </c>
    </row>
    <row r="77" spans="1:12" x14ac:dyDescent="0.2">
      <c r="A77" s="356"/>
      <c r="B77" s="411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105">
        <v>2828729</v>
      </c>
      <c r="L77" s="4">
        <f t="shared" si="4"/>
        <v>1293214</v>
      </c>
    </row>
    <row r="78" spans="1:12" x14ac:dyDescent="0.2">
      <c r="A78" s="380"/>
      <c r="B78" s="411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105">
        <v>493942</v>
      </c>
      <c r="L78" s="4">
        <f t="shared" si="4"/>
        <v>618982</v>
      </c>
    </row>
    <row r="79" spans="1:12" ht="16.5" customHeight="1" x14ac:dyDescent="0.2">
      <c r="A79" s="507" t="s">
        <v>127</v>
      </c>
      <c r="B79" s="468" t="s">
        <v>128</v>
      </c>
      <c r="C79" s="131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105">
        <v>500000</v>
      </c>
      <c r="L79" s="4">
        <f t="shared" si="4"/>
        <v>4774140</v>
      </c>
    </row>
    <row r="80" spans="1:12" x14ac:dyDescent="0.2">
      <c r="A80" s="508"/>
      <c r="B80" s="469"/>
      <c r="C80" s="131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105">
        <v>87500</v>
      </c>
      <c r="L80" s="4">
        <f t="shared" si="4"/>
        <v>891019</v>
      </c>
    </row>
    <row r="81" spans="1:12" x14ac:dyDescent="0.2">
      <c r="A81" s="508"/>
      <c r="B81" s="469"/>
      <c r="C81" s="131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105">
        <v>2756</v>
      </c>
      <c r="L81" s="4">
        <f t="shared" si="4"/>
        <v>0</v>
      </c>
    </row>
    <row r="82" spans="1:12" x14ac:dyDescent="0.2">
      <c r="A82" s="508"/>
      <c r="B82" s="469"/>
      <c r="C82" s="131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105">
        <v>0</v>
      </c>
      <c r="L82" s="4">
        <f t="shared" si="4"/>
        <v>1248000</v>
      </c>
    </row>
    <row r="83" spans="1:12" x14ac:dyDescent="0.2">
      <c r="A83" s="508"/>
      <c r="B83" s="469"/>
      <c r="C83" s="131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105">
        <v>3250000</v>
      </c>
      <c r="L83" s="4">
        <f t="shared" si="4"/>
        <v>3042893</v>
      </c>
    </row>
    <row r="84" spans="1:12" x14ac:dyDescent="0.2">
      <c r="A84" s="508"/>
      <c r="B84" s="469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105">
        <v>744</v>
      </c>
      <c r="L84" s="4">
        <f t="shared" si="4"/>
        <v>2700</v>
      </c>
    </row>
    <row r="85" spans="1:12" x14ac:dyDescent="0.2">
      <c r="A85" s="508"/>
      <c r="B85" s="469"/>
      <c r="C85" s="131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105">
        <v>0</v>
      </c>
      <c r="L85" s="4">
        <f t="shared" si="4"/>
        <v>40000</v>
      </c>
    </row>
    <row r="86" spans="1:12" x14ac:dyDescent="0.2">
      <c r="A86" s="508"/>
      <c r="B86" s="469"/>
      <c r="C86" s="131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105">
        <v>0</v>
      </c>
      <c r="L86" s="4">
        <f t="shared" si="4"/>
        <v>262453</v>
      </c>
    </row>
    <row r="87" spans="1:12" ht="13.5" customHeight="1" x14ac:dyDescent="0.2">
      <c r="A87" s="508"/>
      <c r="B87" s="469"/>
      <c r="C87" s="131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105">
        <v>0</v>
      </c>
      <c r="L87" s="4">
        <f t="shared" si="4"/>
        <v>8077000</v>
      </c>
    </row>
    <row r="88" spans="1:12" ht="13.5" customHeight="1" x14ac:dyDescent="0.2">
      <c r="A88" s="508"/>
      <c r="B88" s="469"/>
      <c r="C88" s="131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105">
        <v>0</v>
      </c>
      <c r="L88" s="4">
        <f t="shared" si="4"/>
        <v>2251652</v>
      </c>
    </row>
    <row r="89" spans="1:12" x14ac:dyDescent="0.2">
      <c r="A89" s="508"/>
      <c r="B89" s="469"/>
      <c r="C89" s="131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105">
        <v>0</v>
      </c>
      <c r="L89" s="4">
        <f t="shared" si="4"/>
        <v>30539278</v>
      </c>
    </row>
    <row r="90" spans="1:12" x14ac:dyDescent="0.2">
      <c r="A90" s="509"/>
      <c r="B90" s="470"/>
      <c r="C90" s="131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105">
        <v>0</v>
      </c>
      <c r="L90" s="4">
        <f t="shared" si="4"/>
        <v>8245606</v>
      </c>
    </row>
    <row r="91" spans="1:12" ht="23.25" customHeight="1" x14ac:dyDescent="0.2">
      <c r="A91" s="497" t="s">
        <v>86</v>
      </c>
      <c r="B91" s="498"/>
      <c r="C91" s="499"/>
      <c r="D91" s="138">
        <f t="shared" ref="D91:L91" si="5">SUM(D31:D90)</f>
        <v>426209554</v>
      </c>
      <c r="E91" s="138">
        <f t="shared" si="5"/>
        <v>508833480</v>
      </c>
      <c r="F91" s="138">
        <f t="shared" si="5"/>
        <v>0</v>
      </c>
      <c r="G91" s="138">
        <f t="shared" si="5"/>
        <v>0</v>
      </c>
      <c r="H91" s="138">
        <f t="shared" si="5"/>
        <v>0</v>
      </c>
      <c r="I91" s="138">
        <f t="shared" si="5"/>
        <v>50800</v>
      </c>
      <c r="J91" s="138">
        <f t="shared" si="5"/>
        <v>508884280</v>
      </c>
      <c r="K91" s="138">
        <f t="shared" si="5"/>
        <v>262336717</v>
      </c>
      <c r="L91" s="138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3">
        <v>43708</v>
      </c>
      <c r="L96" s="55"/>
    </row>
    <row r="97" spans="1:12" s="85" customFormat="1" ht="33.75" x14ac:dyDescent="0.2">
      <c r="A97" s="406" t="s">
        <v>101</v>
      </c>
      <c r="B97" s="407"/>
      <c r="C97" s="84" t="s">
        <v>44</v>
      </c>
      <c r="D97" s="86" t="s">
        <v>21</v>
      </c>
      <c r="E97" s="86" t="s">
        <v>129</v>
      </c>
      <c r="F97" s="87" t="s">
        <v>43</v>
      </c>
      <c r="G97" s="100" t="s">
        <v>126</v>
      </c>
      <c r="H97" s="100" t="s">
        <v>83</v>
      </c>
      <c r="I97" s="100" t="s">
        <v>141</v>
      </c>
      <c r="J97" s="86" t="s">
        <v>137</v>
      </c>
      <c r="K97" s="106" t="s">
        <v>135</v>
      </c>
    </row>
    <row r="98" spans="1:12" x14ac:dyDescent="0.2">
      <c r="A98" s="408"/>
      <c r="B98" s="373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408"/>
      <c r="B99" s="373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408"/>
      <c r="B100" s="373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408"/>
      <c r="B101" s="373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408"/>
      <c r="B102" s="373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408"/>
      <c r="B103" s="373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408"/>
      <c r="B104" s="373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408"/>
      <c r="B105" s="373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7">
        <f t="shared" si="15"/>
        <v>28044581</v>
      </c>
    </row>
    <row r="106" spans="1:12" x14ac:dyDescent="0.2">
      <c r="A106" s="408"/>
      <c r="B106" s="373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9">
        <f t="shared" si="16"/>
        <v>28044581</v>
      </c>
      <c r="L106" s="1"/>
    </row>
    <row r="107" spans="1:12" x14ac:dyDescent="0.2">
      <c r="A107" s="408"/>
      <c r="B107" s="373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408"/>
      <c r="B108" s="373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120">
        <f t="shared" si="18"/>
        <v>1060000</v>
      </c>
    </row>
    <row r="109" spans="1:12" x14ac:dyDescent="0.2">
      <c r="A109" s="408"/>
      <c r="B109" s="373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120">
        <f t="shared" si="19"/>
        <v>736000</v>
      </c>
    </row>
    <row r="110" spans="1:12" x14ac:dyDescent="0.2">
      <c r="A110" s="408"/>
      <c r="B110" s="373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408"/>
      <c r="B111" s="373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408"/>
      <c r="B112" s="373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408"/>
      <c r="B113" s="373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7">
        <f t="shared" si="23"/>
        <v>0</v>
      </c>
    </row>
    <row r="114" spans="1:12" x14ac:dyDescent="0.2">
      <c r="A114" s="408"/>
      <c r="B114" s="373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7">
        <f t="shared" si="24"/>
        <v>0</v>
      </c>
    </row>
    <row r="115" spans="1:12" x14ac:dyDescent="0.2">
      <c r="A115" s="408"/>
      <c r="B115" s="373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408"/>
      <c r="B116" s="373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408"/>
      <c r="B117" s="373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408"/>
      <c r="B118" s="373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7">
        <f t="shared" si="28"/>
        <v>0</v>
      </c>
    </row>
    <row r="119" spans="1:12" x14ac:dyDescent="0.2">
      <c r="A119" s="408"/>
      <c r="B119" s="373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8">
        <f t="shared" si="29"/>
        <v>73260</v>
      </c>
    </row>
    <row r="120" spans="1:12" x14ac:dyDescent="0.2">
      <c r="A120" s="408"/>
      <c r="B120" s="373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408"/>
      <c r="B121" s="373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7">
        <f t="shared" si="31"/>
        <v>83000</v>
      </c>
    </row>
    <row r="122" spans="1:12" x14ac:dyDescent="0.2">
      <c r="A122" s="408"/>
      <c r="B122" s="373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408"/>
      <c r="B123" s="373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408"/>
      <c r="B124" s="373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7">
        <f t="shared" si="34"/>
        <v>0</v>
      </c>
    </row>
    <row r="125" spans="1:12" x14ac:dyDescent="0.2">
      <c r="A125" s="408"/>
      <c r="B125" s="373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35">
        <f t="shared" si="35"/>
        <v>8668362</v>
      </c>
    </row>
    <row r="126" spans="1:12" x14ac:dyDescent="0.2">
      <c r="A126" s="408"/>
      <c r="B126" s="373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7">
        <f t="shared" si="36"/>
        <v>9534387</v>
      </c>
    </row>
    <row r="127" spans="1:12" x14ac:dyDescent="0.2">
      <c r="A127" s="408"/>
      <c r="B127" s="373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9">
        <f t="shared" si="37"/>
        <v>18202749</v>
      </c>
      <c r="L127" s="1"/>
    </row>
    <row r="128" spans="1:12" x14ac:dyDescent="0.2">
      <c r="A128" s="408"/>
      <c r="B128" s="373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408"/>
      <c r="B129" s="373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8">
        <f t="shared" si="39"/>
        <v>1818096</v>
      </c>
    </row>
    <row r="130" spans="1:12" x14ac:dyDescent="0.2">
      <c r="A130" s="408"/>
      <c r="B130" s="373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408"/>
      <c r="B131" s="373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408"/>
      <c r="B132" s="373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408"/>
      <c r="B133" s="373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408"/>
      <c r="B134" s="373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408"/>
      <c r="B135" s="373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408"/>
      <c r="B136" s="373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10">
        <f t="shared" si="44"/>
        <v>3967790</v>
      </c>
      <c r="L136" s="1"/>
    </row>
    <row r="137" spans="1:12" x14ac:dyDescent="0.2">
      <c r="A137" s="408"/>
      <c r="B137" s="373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11">
        <f t="shared" si="45"/>
        <v>215480447</v>
      </c>
      <c r="L137" s="1"/>
    </row>
    <row r="138" spans="1:12" x14ac:dyDescent="0.2">
      <c r="A138" s="409"/>
      <c r="B138" s="410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12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  <mergeCell ref="A31:A41"/>
    <mergeCell ref="B39:B41"/>
    <mergeCell ref="A46:A47"/>
    <mergeCell ref="B46:B47"/>
    <mergeCell ref="A42:A43"/>
    <mergeCell ref="B42:B43"/>
    <mergeCell ref="B31:B38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101" customWidth="1"/>
    <col min="13" max="13" width="18" customWidth="1"/>
  </cols>
  <sheetData>
    <row r="1" spans="1:13" x14ac:dyDescent="0.2">
      <c r="A1" s="484" t="s">
        <v>82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</row>
    <row r="2" spans="1:13" x14ac:dyDescent="0.2">
      <c r="F2" s="2"/>
    </row>
    <row r="3" spans="1:13" x14ac:dyDescent="0.2">
      <c r="E3" s="5"/>
      <c r="F3" s="3"/>
      <c r="L3" s="102"/>
    </row>
    <row r="4" spans="1:13" x14ac:dyDescent="0.2">
      <c r="A4" s="486" t="s">
        <v>19</v>
      </c>
      <c r="B4" s="488" t="s">
        <v>0</v>
      </c>
      <c r="C4" s="486" t="s">
        <v>44</v>
      </c>
      <c r="D4" s="486" t="s">
        <v>21</v>
      </c>
      <c r="E4" s="490" t="s">
        <v>112</v>
      </c>
      <c r="F4" s="492" t="s">
        <v>143</v>
      </c>
      <c r="G4" s="493"/>
      <c r="H4" s="493"/>
      <c r="I4" s="493"/>
      <c r="J4" s="494"/>
      <c r="K4" s="490" t="s">
        <v>142</v>
      </c>
      <c r="L4" s="495" t="s">
        <v>135</v>
      </c>
      <c r="M4" s="496" t="s">
        <v>84</v>
      </c>
    </row>
    <row r="5" spans="1:13" ht="46.5" customHeight="1" x14ac:dyDescent="0.2">
      <c r="A5" s="487"/>
      <c r="B5" s="489"/>
      <c r="C5" s="487"/>
      <c r="D5" s="487"/>
      <c r="E5" s="491"/>
      <c r="F5" s="136" t="s">
        <v>43</v>
      </c>
      <c r="G5" s="137" t="s">
        <v>126</v>
      </c>
      <c r="H5" s="137" t="s">
        <v>163</v>
      </c>
      <c r="I5" s="137" t="s">
        <v>144</v>
      </c>
      <c r="J5" s="137" t="s">
        <v>141</v>
      </c>
      <c r="K5" s="491"/>
      <c r="L5" s="495"/>
      <c r="M5" s="496"/>
    </row>
    <row r="6" spans="1:13" x14ac:dyDescent="0.2">
      <c r="A6" s="500" t="s">
        <v>38</v>
      </c>
      <c r="B6" s="352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103">
        <v>40000</v>
      </c>
      <c r="M6" s="4">
        <f>K6-L6</f>
        <v>0</v>
      </c>
    </row>
    <row r="7" spans="1:13" x14ac:dyDescent="0.2">
      <c r="A7" s="500"/>
      <c r="B7" s="352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103">
        <v>10800</v>
      </c>
      <c r="M7" s="4">
        <f t="shared" ref="M7:M29" si="1">K7-L7</f>
        <v>0</v>
      </c>
    </row>
    <row r="8" spans="1:13" x14ac:dyDescent="0.2">
      <c r="A8" s="500"/>
      <c r="B8" s="352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103">
        <v>1181</v>
      </c>
      <c r="M8" s="4">
        <f t="shared" si="1"/>
        <v>319</v>
      </c>
    </row>
    <row r="9" spans="1:13" x14ac:dyDescent="0.2">
      <c r="A9" s="500"/>
      <c r="B9" s="353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32">
        <v>2468000</v>
      </c>
      <c r="M9" s="4">
        <f t="shared" si="1"/>
        <v>0</v>
      </c>
    </row>
    <row r="10" spans="1:13" x14ac:dyDescent="0.2">
      <c r="A10" s="500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103">
        <v>10810958</v>
      </c>
      <c r="M10" s="4">
        <f t="shared" si="1"/>
        <v>0</v>
      </c>
    </row>
    <row r="11" spans="1:13" x14ac:dyDescent="0.2">
      <c r="A11" s="501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103">
        <v>3638366</v>
      </c>
      <c r="M11" s="4">
        <f t="shared" si="1"/>
        <v>3366897</v>
      </c>
    </row>
    <row r="12" spans="1:13" x14ac:dyDescent="0.2">
      <c r="A12" s="502"/>
      <c r="B12" s="360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103">
        <v>3975367</v>
      </c>
      <c r="M12" s="4">
        <f t="shared" si="1"/>
        <v>524633</v>
      </c>
    </row>
    <row r="13" spans="1:13" x14ac:dyDescent="0.2">
      <c r="A13" s="146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103">
        <v>10044808</v>
      </c>
      <c r="M13" s="4">
        <f t="shared" si="1"/>
        <v>9701692</v>
      </c>
    </row>
    <row r="14" spans="1:13" x14ac:dyDescent="0.2">
      <c r="A14" s="14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103">
        <v>8235221</v>
      </c>
      <c r="M14" s="4">
        <f>K14-L14</f>
        <v>8023729</v>
      </c>
    </row>
    <row r="15" spans="1:13" x14ac:dyDescent="0.2">
      <c r="A15" s="501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">
      <c r="A16" s="503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3" x14ac:dyDescent="0.2">
      <c r="A17" s="503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103">
        <v>199713</v>
      </c>
      <c r="M17" s="4">
        <f t="shared" si="1"/>
        <v>0</v>
      </c>
    </row>
    <row r="18" spans="1:13" x14ac:dyDescent="0.2">
      <c r="A18" s="503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3" x14ac:dyDescent="0.2">
      <c r="A19" s="503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3" x14ac:dyDescent="0.2">
      <c r="A20" s="504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103">
        <v>2622748</v>
      </c>
      <c r="M20" s="4">
        <f t="shared" si="1"/>
        <v>34592064</v>
      </c>
    </row>
    <row r="21" spans="1:13" x14ac:dyDescent="0.2">
      <c r="A21" s="505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103">
        <v>654581</v>
      </c>
      <c r="M21" s="4">
        <f t="shared" si="1"/>
        <v>0</v>
      </c>
    </row>
    <row r="22" spans="1:13" x14ac:dyDescent="0.2">
      <c r="A22" s="505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103">
        <v>17033910</v>
      </c>
      <c r="M22" s="4">
        <f t="shared" si="1"/>
        <v>0</v>
      </c>
    </row>
    <row r="23" spans="1:13" x14ac:dyDescent="0.2">
      <c r="A23" s="505"/>
      <c r="B23" s="358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103">
        <v>300</v>
      </c>
      <c r="M23" s="120">
        <f t="shared" si="1"/>
        <v>0</v>
      </c>
    </row>
    <row r="24" spans="1:13" x14ac:dyDescent="0.2">
      <c r="A24" s="506"/>
      <c r="B24" s="360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103">
        <v>0</v>
      </c>
      <c r="M24" s="4">
        <f t="shared" si="1"/>
        <v>500</v>
      </c>
    </row>
    <row r="25" spans="1:13" ht="21" customHeight="1" x14ac:dyDescent="0.2">
      <c r="A25" s="501" t="s">
        <v>132</v>
      </c>
      <c r="B25" s="468" t="s">
        <v>4</v>
      </c>
      <c r="C25" s="126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103">
        <v>13839752</v>
      </c>
      <c r="M25" s="4">
        <f t="shared" si="1"/>
        <v>0</v>
      </c>
    </row>
    <row r="26" spans="1:13" ht="21" customHeight="1" x14ac:dyDescent="0.2">
      <c r="A26" s="502"/>
      <c r="B26" s="470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103">
        <v>49375989</v>
      </c>
      <c r="M26" s="4">
        <f t="shared" si="1"/>
        <v>0</v>
      </c>
    </row>
    <row r="27" spans="1:13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7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103">
        <v>181920749</v>
      </c>
      <c r="M27" s="4">
        <f t="shared" si="1"/>
        <v>107614557</v>
      </c>
    </row>
    <row r="28" spans="1:13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103">
        <v>1392626</v>
      </c>
      <c r="M28" s="4">
        <f t="shared" si="1"/>
        <v>1803932</v>
      </c>
    </row>
    <row r="29" spans="1:13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103">
        <v>29700325</v>
      </c>
      <c r="M29" s="4">
        <f t="shared" si="1"/>
        <v>17802347</v>
      </c>
    </row>
    <row r="30" spans="1:13" ht="34.5" customHeight="1" x14ac:dyDescent="0.2">
      <c r="A30" s="497" t="s">
        <v>85</v>
      </c>
      <c r="B30" s="498"/>
      <c r="C30" s="499"/>
      <c r="D30" s="138">
        <f t="shared" ref="D30:M30" si="2">SUM(D6:D29)</f>
        <v>426209554</v>
      </c>
      <c r="E30" s="138">
        <f t="shared" si="2"/>
        <v>445617739</v>
      </c>
      <c r="F30" s="138">
        <f t="shared" si="2"/>
        <v>0</v>
      </c>
      <c r="G30" s="138">
        <f t="shared" si="2"/>
        <v>63215741</v>
      </c>
      <c r="H30" s="138">
        <f t="shared" si="2"/>
        <v>-1740637</v>
      </c>
      <c r="I30" s="138">
        <f t="shared" si="2"/>
        <v>12252421</v>
      </c>
      <c r="J30" s="138">
        <f t="shared" si="2"/>
        <v>50800</v>
      </c>
      <c r="K30" s="139">
        <f t="shared" si="2"/>
        <v>519396064</v>
      </c>
      <c r="L30" s="139">
        <f t="shared" si="2"/>
        <v>335965394</v>
      </c>
      <c r="M30" s="138">
        <f t="shared" si="2"/>
        <v>183430670</v>
      </c>
    </row>
    <row r="31" spans="1:13" x14ac:dyDescent="0.2">
      <c r="A31" s="355" t="s">
        <v>18</v>
      </c>
      <c r="B31" s="362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105"/>
      <c r="M31" s="4">
        <f t="shared" ref="M31:M90" si="4">K31-L31</f>
        <v>24000</v>
      </c>
    </row>
    <row r="32" spans="1:13" x14ac:dyDescent="0.2">
      <c r="A32" s="356"/>
      <c r="B32" s="363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105"/>
      <c r="M32" s="4">
        <f t="shared" si="4"/>
        <v>1870</v>
      </c>
    </row>
    <row r="33" spans="1:13" x14ac:dyDescent="0.2">
      <c r="A33" s="356"/>
      <c r="B33" s="363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105">
        <v>50000</v>
      </c>
      <c r="M33" s="4">
        <f t="shared" si="4"/>
        <v>0</v>
      </c>
    </row>
    <row r="34" spans="1:13" x14ac:dyDescent="0.2">
      <c r="A34" s="356"/>
      <c r="B34" s="363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105">
        <v>5381112</v>
      </c>
      <c r="M34" s="4">
        <f t="shared" si="4"/>
        <v>12071846</v>
      </c>
    </row>
    <row r="35" spans="1:13" x14ac:dyDescent="0.2">
      <c r="A35" s="356"/>
      <c r="B35" s="363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105">
        <v>73260</v>
      </c>
      <c r="M35" s="4">
        <f t="shared" si="4"/>
        <v>0</v>
      </c>
    </row>
    <row r="36" spans="1:13" x14ac:dyDescent="0.2">
      <c r="A36" s="356"/>
      <c r="B36" s="363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105">
        <v>78990</v>
      </c>
      <c r="M36" s="4">
        <f t="shared" si="4"/>
        <v>15660</v>
      </c>
    </row>
    <row r="37" spans="1:13" x14ac:dyDescent="0.2">
      <c r="A37" s="356"/>
      <c r="B37" s="363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105">
        <v>83000</v>
      </c>
      <c r="M37" s="4">
        <f t="shared" si="4"/>
        <v>0</v>
      </c>
    </row>
    <row r="38" spans="1:13" x14ac:dyDescent="0.2">
      <c r="A38" s="356"/>
      <c r="B38" s="364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105">
        <v>40000</v>
      </c>
      <c r="M38" s="4">
        <f t="shared" si="4"/>
        <v>0</v>
      </c>
    </row>
    <row r="39" spans="1:13" x14ac:dyDescent="0.2">
      <c r="A39" s="356"/>
      <c r="B39" s="358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33">
        <v>3520</v>
      </c>
      <c r="M39" s="120">
        <f t="shared" si="4"/>
        <v>0</v>
      </c>
    </row>
    <row r="40" spans="1:13" x14ac:dyDescent="0.2">
      <c r="A40" s="356"/>
      <c r="B40" s="361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105">
        <v>0</v>
      </c>
      <c r="M40" s="4">
        <f t="shared" si="4"/>
        <v>0</v>
      </c>
    </row>
    <row r="41" spans="1:13" x14ac:dyDescent="0.2">
      <c r="A41" s="356"/>
      <c r="B41" s="361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105">
        <v>215480447</v>
      </c>
      <c r="M41" s="4">
        <f t="shared" si="4"/>
        <v>127222089</v>
      </c>
    </row>
    <row r="42" spans="1:13" x14ac:dyDescent="0.2">
      <c r="A42" s="355" t="s">
        <v>24</v>
      </c>
      <c r="B42" s="358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105">
        <v>3579633</v>
      </c>
      <c r="M42" s="4">
        <f t="shared" si="4"/>
        <v>3425630</v>
      </c>
    </row>
    <row r="43" spans="1:13" x14ac:dyDescent="0.2">
      <c r="A43" s="380"/>
      <c r="B43" s="360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105">
        <v>3967790</v>
      </c>
      <c r="M43" s="4">
        <f t="shared" si="4"/>
        <v>532210</v>
      </c>
    </row>
    <row r="44" spans="1:13" x14ac:dyDescent="0.2">
      <c r="A44" s="355" t="s">
        <v>30</v>
      </c>
      <c r="B44" s="358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105">
        <v>5085209</v>
      </c>
      <c r="M44" s="4">
        <f t="shared" si="4"/>
        <v>7651291</v>
      </c>
    </row>
    <row r="45" spans="1:13" x14ac:dyDescent="0.2">
      <c r="A45" s="380"/>
      <c r="B45" s="360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105">
        <v>50000</v>
      </c>
      <c r="M45" s="4">
        <f t="shared" si="4"/>
        <v>0</v>
      </c>
    </row>
    <row r="46" spans="1:13" x14ac:dyDescent="0.2">
      <c r="A46" s="355" t="s">
        <v>138</v>
      </c>
      <c r="B46" s="349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105">
        <v>0</v>
      </c>
      <c r="M46" s="4">
        <f>K46-L46</f>
        <v>0</v>
      </c>
    </row>
    <row r="47" spans="1:13" x14ac:dyDescent="0.2">
      <c r="A47" s="394"/>
      <c r="B47" s="350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105">
        <v>9484387</v>
      </c>
      <c r="M47" s="4">
        <f>K47-L47</f>
        <v>6774563</v>
      </c>
    </row>
    <row r="48" spans="1:13" x14ac:dyDescent="0.2">
      <c r="A48" s="355" t="s">
        <v>48</v>
      </c>
      <c r="B48" s="349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105">
        <v>0</v>
      </c>
      <c r="M48" s="4">
        <f t="shared" si="4"/>
        <v>0</v>
      </c>
    </row>
    <row r="49" spans="1:13" x14ac:dyDescent="0.2">
      <c r="A49" s="356"/>
      <c r="B49" s="350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105">
        <v>0</v>
      </c>
      <c r="M49" s="4">
        <f t="shared" si="4"/>
        <v>0</v>
      </c>
    </row>
    <row r="50" spans="1:13" x14ac:dyDescent="0.2">
      <c r="A50" s="356"/>
      <c r="B50" s="350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105">
        <v>0</v>
      </c>
      <c r="M50" s="4">
        <f t="shared" si="4"/>
        <v>0</v>
      </c>
    </row>
    <row r="51" spans="1:13" x14ac:dyDescent="0.2">
      <c r="A51" s="356"/>
      <c r="B51" s="350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105">
        <v>500</v>
      </c>
      <c r="M51" s="4">
        <f t="shared" si="4"/>
        <v>99213</v>
      </c>
    </row>
    <row r="52" spans="1:13" x14ac:dyDescent="0.2">
      <c r="A52" s="356"/>
      <c r="B52" s="350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105">
        <v>0</v>
      </c>
      <c r="M52" s="4">
        <f t="shared" si="4"/>
        <v>0</v>
      </c>
    </row>
    <row r="53" spans="1:13" x14ac:dyDescent="0.2">
      <c r="A53" s="356"/>
      <c r="B53" s="350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105">
        <v>100000</v>
      </c>
      <c r="M53" s="4">
        <f t="shared" si="4"/>
        <v>0</v>
      </c>
    </row>
    <row r="54" spans="1:13" x14ac:dyDescent="0.2">
      <c r="A54" s="356"/>
      <c r="B54" s="350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105">
        <v>0</v>
      </c>
      <c r="M54" s="4">
        <f t="shared" si="4"/>
        <v>0</v>
      </c>
    </row>
    <row r="55" spans="1:13" x14ac:dyDescent="0.2">
      <c r="A55" s="356"/>
      <c r="B55" s="350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105">
        <v>0</v>
      </c>
      <c r="M55" s="4">
        <f t="shared" si="4"/>
        <v>0</v>
      </c>
    </row>
    <row r="56" spans="1:13" x14ac:dyDescent="0.2">
      <c r="A56" s="356"/>
      <c r="B56" s="350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105">
        <v>0</v>
      </c>
      <c r="M56" s="4">
        <f t="shared" si="4"/>
        <v>0</v>
      </c>
    </row>
    <row r="57" spans="1:13" x14ac:dyDescent="0.2">
      <c r="A57" s="356"/>
      <c r="B57" s="350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105">
        <v>0</v>
      </c>
      <c r="M57" s="4">
        <f t="shared" si="4"/>
        <v>0</v>
      </c>
    </row>
    <row r="58" spans="1:13" x14ac:dyDescent="0.2">
      <c r="A58" s="356"/>
      <c r="B58" s="350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105">
        <v>0</v>
      </c>
      <c r="M58" s="4">
        <f t="shared" si="4"/>
        <v>0</v>
      </c>
    </row>
    <row r="59" spans="1:13" x14ac:dyDescent="0.2">
      <c r="A59" s="356"/>
      <c r="B59" s="350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105">
        <v>0</v>
      </c>
      <c r="M59" s="4">
        <f t="shared" si="4"/>
        <v>0</v>
      </c>
    </row>
    <row r="60" spans="1:13" x14ac:dyDescent="0.2">
      <c r="A60" s="355" t="s">
        <v>49</v>
      </c>
      <c r="B60" s="14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105">
        <v>8</v>
      </c>
      <c r="M60" s="4">
        <f t="shared" si="4"/>
        <v>0</v>
      </c>
    </row>
    <row r="61" spans="1:13" ht="12.75" customHeight="1" x14ac:dyDescent="0.2">
      <c r="A61" s="356"/>
      <c r="B61" s="411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105">
        <v>560000</v>
      </c>
      <c r="M61" s="4">
        <f t="shared" si="4"/>
        <v>410000</v>
      </c>
    </row>
    <row r="62" spans="1:13" x14ac:dyDescent="0.2">
      <c r="A62" s="356"/>
      <c r="B62" s="411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105">
        <v>736000</v>
      </c>
      <c r="M62" s="4">
        <f t="shared" si="4"/>
        <v>10055000</v>
      </c>
    </row>
    <row r="63" spans="1:13" x14ac:dyDescent="0.2">
      <c r="A63" s="356"/>
      <c r="B63" s="411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105">
        <v>107800</v>
      </c>
      <c r="M63" s="4">
        <f t="shared" si="4"/>
        <v>3004482</v>
      </c>
    </row>
    <row r="64" spans="1:13" x14ac:dyDescent="0.2">
      <c r="A64" s="356"/>
      <c r="B64" s="411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105">
        <v>0</v>
      </c>
      <c r="M64" s="4">
        <f t="shared" si="4"/>
        <v>230000</v>
      </c>
    </row>
    <row r="65" spans="1:13" x14ac:dyDescent="0.2">
      <c r="A65" s="356"/>
      <c r="B65" s="411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105">
        <v>0</v>
      </c>
      <c r="M65" s="4">
        <f t="shared" si="4"/>
        <v>72000</v>
      </c>
    </row>
    <row r="66" spans="1:13" x14ac:dyDescent="0.2">
      <c r="A66" s="356"/>
      <c r="B66" s="411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105">
        <v>0</v>
      </c>
      <c r="M66" s="4">
        <f t="shared" si="4"/>
        <v>230000</v>
      </c>
    </row>
    <row r="67" spans="1:13" x14ac:dyDescent="0.2">
      <c r="A67" s="356"/>
      <c r="B67" s="411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105">
        <v>750000</v>
      </c>
      <c r="M67" s="4">
        <f t="shared" si="4"/>
        <v>7259100</v>
      </c>
    </row>
    <row r="68" spans="1:13" x14ac:dyDescent="0.2">
      <c r="A68" s="356"/>
      <c r="B68" s="411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105">
        <v>2436000</v>
      </c>
      <c r="M68" s="4">
        <f t="shared" si="4"/>
        <v>11563992</v>
      </c>
    </row>
    <row r="69" spans="1:13" x14ac:dyDescent="0.2">
      <c r="A69" s="356"/>
      <c r="B69" s="411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105">
        <v>0</v>
      </c>
      <c r="M69" s="4">
        <f t="shared" si="4"/>
        <v>292100</v>
      </c>
    </row>
    <row r="70" spans="1:13" x14ac:dyDescent="0.2">
      <c r="A70" s="356"/>
      <c r="B70" s="411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105">
        <v>657720</v>
      </c>
      <c r="M70" s="4">
        <f t="shared" si="4"/>
        <v>4470201</v>
      </c>
    </row>
    <row r="71" spans="1:13" x14ac:dyDescent="0.2">
      <c r="A71" s="356"/>
      <c r="B71" s="411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105">
        <v>1900</v>
      </c>
      <c r="M71" s="4">
        <f t="shared" si="4"/>
        <v>227592</v>
      </c>
    </row>
    <row r="72" spans="1:13" x14ac:dyDescent="0.2">
      <c r="A72" s="356"/>
      <c r="B72" s="411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105">
        <v>0</v>
      </c>
      <c r="M72" s="4">
        <f t="shared" si="4"/>
        <v>0</v>
      </c>
    </row>
    <row r="73" spans="1:13" x14ac:dyDescent="0.2">
      <c r="A73" s="356"/>
      <c r="B73" s="411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105">
        <v>704400</v>
      </c>
      <c r="M73" s="4">
        <f t="shared" si="4"/>
        <v>0</v>
      </c>
    </row>
    <row r="74" spans="1:13" x14ac:dyDescent="0.2">
      <c r="A74" s="356"/>
      <c r="B74" s="411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105">
        <v>1818096</v>
      </c>
      <c r="M74" s="4">
        <f t="shared" si="4"/>
        <v>0</v>
      </c>
    </row>
    <row r="75" spans="1:13" x14ac:dyDescent="0.2">
      <c r="A75" s="356"/>
      <c r="B75" s="411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105">
        <v>2568661</v>
      </c>
      <c r="M75" s="4">
        <f t="shared" si="4"/>
        <v>109899</v>
      </c>
    </row>
    <row r="76" spans="1:13" x14ac:dyDescent="0.2">
      <c r="A76" s="356"/>
      <c r="B76" s="411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105">
        <v>1374613</v>
      </c>
      <c r="M76" s="4">
        <f t="shared" si="4"/>
        <v>29672</v>
      </c>
    </row>
    <row r="77" spans="1:13" x14ac:dyDescent="0.2">
      <c r="A77" s="356"/>
      <c r="B77" s="411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105">
        <v>2828729</v>
      </c>
      <c r="M77" s="4">
        <f t="shared" si="4"/>
        <v>1293214</v>
      </c>
    </row>
    <row r="78" spans="1:13" x14ac:dyDescent="0.2">
      <c r="A78" s="380"/>
      <c r="B78" s="411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105">
        <v>493942</v>
      </c>
      <c r="M78" s="4">
        <f t="shared" si="4"/>
        <v>618982</v>
      </c>
    </row>
    <row r="79" spans="1:13" ht="16.5" customHeight="1" x14ac:dyDescent="0.2">
      <c r="A79" s="507" t="s">
        <v>127</v>
      </c>
      <c r="B79" s="468" t="s">
        <v>128</v>
      </c>
      <c r="C79" s="131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105">
        <v>500000</v>
      </c>
      <c r="M79" s="4">
        <f t="shared" si="4"/>
        <v>4774140</v>
      </c>
    </row>
    <row r="80" spans="1:13" x14ac:dyDescent="0.2">
      <c r="A80" s="508"/>
      <c r="B80" s="469"/>
      <c r="C80" s="131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105">
        <v>87500</v>
      </c>
      <c r="M80" s="4">
        <f t="shared" si="4"/>
        <v>891019</v>
      </c>
    </row>
    <row r="81" spans="1:13" x14ac:dyDescent="0.2">
      <c r="A81" s="508"/>
      <c r="B81" s="469"/>
      <c r="C81" s="131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105">
        <v>2756</v>
      </c>
      <c r="M81" s="4">
        <f t="shared" si="4"/>
        <v>0</v>
      </c>
    </row>
    <row r="82" spans="1:13" x14ac:dyDescent="0.2">
      <c r="A82" s="508"/>
      <c r="B82" s="469"/>
      <c r="C82" s="131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105">
        <v>0</v>
      </c>
      <c r="M82" s="4">
        <f t="shared" si="4"/>
        <v>1248000</v>
      </c>
    </row>
    <row r="83" spans="1:13" x14ac:dyDescent="0.2">
      <c r="A83" s="508"/>
      <c r="B83" s="469"/>
      <c r="C83" s="131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105">
        <v>3250000</v>
      </c>
      <c r="M83" s="4">
        <f t="shared" si="4"/>
        <v>3042893</v>
      </c>
    </row>
    <row r="84" spans="1:13" x14ac:dyDescent="0.2">
      <c r="A84" s="508"/>
      <c r="B84" s="469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105">
        <v>744</v>
      </c>
      <c r="M84" s="4">
        <f t="shared" si="4"/>
        <v>2700</v>
      </c>
    </row>
    <row r="85" spans="1:13" x14ac:dyDescent="0.2">
      <c r="A85" s="508"/>
      <c r="B85" s="469"/>
      <c r="C85" s="131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105">
        <v>0</v>
      </c>
      <c r="M85" s="4">
        <f t="shared" si="4"/>
        <v>40000</v>
      </c>
    </row>
    <row r="86" spans="1:13" x14ac:dyDescent="0.2">
      <c r="A86" s="508"/>
      <c r="B86" s="469"/>
      <c r="C86" s="131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105">
        <v>0</v>
      </c>
      <c r="M86" s="4">
        <f t="shared" si="4"/>
        <v>262453</v>
      </c>
    </row>
    <row r="87" spans="1:13" ht="13.5" customHeight="1" x14ac:dyDescent="0.2">
      <c r="A87" s="508"/>
      <c r="B87" s="469"/>
      <c r="C87" s="131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105">
        <v>0</v>
      </c>
      <c r="M87" s="4">
        <f t="shared" si="4"/>
        <v>8077000</v>
      </c>
    </row>
    <row r="88" spans="1:13" ht="13.5" customHeight="1" x14ac:dyDescent="0.2">
      <c r="A88" s="508"/>
      <c r="B88" s="469"/>
      <c r="C88" s="131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105">
        <v>0</v>
      </c>
      <c r="M88" s="4">
        <f t="shared" si="4"/>
        <v>2251652</v>
      </c>
    </row>
    <row r="89" spans="1:13" x14ac:dyDescent="0.2">
      <c r="A89" s="508"/>
      <c r="B89" s="469"/>
      <c r="C89" s="131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105">
        <v>0</v>
      </c>
      <c r="M89" s="4">
        <f t="shared" si="4"/>
        <v>30539278</v>
      </c>
    </row>
    <row r="90" spans="1:13" x14ac:dyDescent="0.2">
      <c r="A90" s="509"/>
      <c r="B90" s="470"/>
      <c r="C90" s="131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105">
        <v>0</v>
      </c>
      <c r="M90" s="4">
        <f t="shared" si="4"/>
        <v>8245606</v>
      </c>
    </row>
    <row r="91" spans="1:13" ht="23.25" customHeight="1" x14ac:dyDescent="0.2">
      <c r="A91" s="497" t="s">
        <v>86</v>
      </c>
      <c r="B91" s="498"/>
      <c r="C91" s="499"/>
      <c r="D91" s="138">
        <f t="shared" ref="D91:M91" si="5">SUM(D31:D90)</f>
        <v>426209554</v>
      </c>
      <c r="E91" s="138">
        <f t="shared" si="5"/>
        <v>445617739</v>
      </c>
      <c r="F91" s="138">
        <f t="shared" si="5"/>
        <v>0</v>
      </c>
      <c r="G91" s="138">
        <f t="shared" si="5"/>
        <v>63215741</v>
      </c>
      <c r="H91" s="138">
        <f t="shared" si="5"/>
        <v>-1740637</v>
      </c>
      <c r="I91" s="138">
        <f t="shared" si="5"/>
        <v>12252421</v>
      </c>
      <c r="J91" s="138">
        <f t="shared" si="5"/>
        <v>50800</v>
      </c>
      <c r="K91" s="138">
        <f t="shared" si="5"/>
        <v>519396064</v>
      </c>
      <c r="L91" s="138">
        <f t="shared" si="5"/>
        <v>262336717</v>
      </c>
      <c r="M91" s="138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3"/>
      <c r="H96" s="73"/>
      <c r="M96" s="55"/>
    </row>
    <row r="97" spans="1:13" s="85" customFormat="1" ht="48.75" customHeight="1" x14ac:dyDescent="0.2">
      <c r="A97" s="406" t="s">
        <v>101</v>
      </c>
      <c r="B97" s="407"/>
      <c r="C97" s="84" t="s">
        <v>44</v>
      </c>
      <c r="D97" s="86" t="s">
        <v>21</v>
      </c>
      <c r="E97" s="86" t="s">
        <v>112</v>
      </c>
      <c r="F97" s="87" t="s">
        <v>43</v>
      </c>
      <c r="G97" s="100" t="s">
        <v>126</v>
      </c>
      <c r="H97" s="100" t="s">
        <v>163</v>
      </c>
      <c r="I97" s="100" t="s">
        <v>144</v>
      </c>
      <c r="J97" s="100" t="s">
        <v>141</v>
      </c>
      <c r="K97" s="86" t="s">
        <v>142</v>
      </c>
      <c r="L97" s="106" t="s">
        <v>135</v>
      </c>
    </row>
    <row r="98" spans="1:13" x14ac:dyDescent="0.2">
      <c r="A98" s="408"/>
      <c r="B98" s="373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408"/>
      <c r="B99" s="373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408"/>
      <c r="B100" s="373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408"/>
      <c r="B101" s="373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408"/>
      <c r="B102" s="373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408"/>
      <c r="B103" s="373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408"/>
      <c r="B104" s="373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408"/>
      <c r="B105" s="373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7">
        <f t="shared" si="19"/>
        <v>28044581</v>
      </c>
    </row>
    <row r="106" spans="1:13" x14ac:dyDescent="0.2">
      <c r="A106" s="408"/>
      <c r="B106" s="373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9">
        <f t="shared" si="21"/>
        <v>28044581</v>
      </c>
      <c r="M106" s="1"/>
    </row>
    <row r="107" spans="1:13" x14ac:dyDescent="0.2">
      <c r="A107" s="408"/>
      <c r="B107" s="373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408"/>
      <c r="B108" s="373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120">
        <f t="shared" si="25"/>
        <v>1060000</v>
      </c>
    </row>
    <row r="109" spans="1:13" x14ac:dyDescent="0.2">
      <c r="A109" s="408"/>
      <c r="B109" s="373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120">
        <f t="shared" si="27"/>
        <v>736000</v>
      </c>
    </row>
    <row r="110" spans="1:13" x14ac:dyDescent="0.2">
      <c r="A110" s="408"/>
      <c r="B110" s="373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408"/>
      <c r="B111" s="373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408"/>
      <c r="B112" s="373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408"/>
      <c r="B113" s="373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7">
        <f t="shared" si="35"/>
        <v>0</v>
      </c>
    </row>
    <row r="114" spans="1:13" x14ac:dyDescent="0.2">
      <c r="A114" s="408"/>
      <c r="B114" s="373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7">
        <f t="shared" si="37"/>
        <v>0</v>
      </c>
    </row>
    <row r="115" spans="1:13" x14ac:dyDescent="0.2">
      <c r="A115" s="408"/>
      <c r="B115" s="373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408"/>
      <c r="B116" s="373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408"/>
      <c r="B117" s="373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408"/>
      <c r="B118" s="373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7">
        <f t="shared" si="45"/>
        <v>0</v>
      </c>
    </row>
    <row r="119" spans="1:13" x14ac:dyDescent="0.2">
      <c r="A119" s="408"/>
      <c r="B119" s="373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8">
        <f t="shared" si="47"/>
        <v>73260</v>
      </c>
    </row>
    <row r="120" spans="1:13" x14ac:dyDescent="0.2">
      <c r="A120" s="408"/>
      <c r="B120" s="373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408"/>
      <c r="B121" s="373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7">
        <f t="shared" si="51"/>
        <v>83000</v>
      </c>
    </row>
    <row r="122" spans="1:13" x14ac:dyDescent="0.2">
      <c r="A122" s="408"/>
      <c r="B122" s="373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408"/>
      <c r="B123" s="373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408"/>
      <c r="B124" s="373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7">
        <f t="shared" si="57"/>
        <v>0</v>
      </c>
    </row>
    <row r="125" spans="1:13" x14ac:dyDescent="0.2">
      <c r="A125" s="408"/>
      <c r="B125" s="373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35">
        <f t="shared" si="59"/>
        <v>8668362</v>
      </c>
    </row>
    <row r="126" spans="1:13" x14ac:dyDescent="0.2">
      <c r="A126" s="408"/>
      <c r="B126" s="373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7">
        <f t="shared" si="61"/>
        <v>9534387</v>
      </c>
    </row>
    <row r="127" spans="1:13" x14ac:dyDescent="0.2">
      <c r="A127" s="408"/>
      <c r="B127" s="373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9">
        <f t="shared" si="63"/>
        <v>18202749</v>
      </c>
      <c r="M127" s="1"/>
    </row>
    <row r="128" spans="1:13" x14ac:dyDescent="0.2">
      <c r="A128" s="408"/>
      <c r="B128" s="373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408"/>
      <c r="B129" s="373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8">
        <f t="shared" si="67"/>
        <v>1818096</v>
      </c>
    </row>
    <row r="130" spans="1:13" x14ac:dyDescent="0.2">
      <c r="A130" s="408"/>
      <c r="B130" s="373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408"/>
      <c r="B131" s="373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408"/>
      <c r="B132" s="373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408"/>
      <c r="B133" s="373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408"/>
      <c r="B134" s="373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408"/>
      <c r="B135" s="373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408"/>
      <c r="B136" s="373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10">
        <f t="shared" si="79"/>
        <v>3967790</v>
      </c>
      <c r="M136" s="1"/>
    </row>
    <row r="137" spans="1:13" x14ac:dyDescent="0.2">
      <c r="A137" s="408"/>
      <c r="B137" s="373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11">
        <f t="shared" si="81"/>
        <v>215480447</v>
      </c>
      <c r="M137" s="1"/>
    </row>
    <row r="138" spans="1:13" x14ac:dyDescent="0.2">
      <c r="A138" s="409"/>
      <c r="B138" s="410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"/>
      <c r="L139" s="112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53"/>
      <c r="B147" s="153"/>
      <c r="C147" s="15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51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51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51"/>
      <c r="F150" s="15">
        <f>SUM(H27,I27)</f>
        <v>10511784</v>
      </c>
    </row>
    <row r="151" spans="1:6" x14ac:dyDescent="0.2">
      <c r="A151" s="370" t="s">
        <v>159</v>
      </c>
      <c r="B151" s="370"/>
      <c r="C151" s="370"/>
      <c r="D151" s="370"/>
      <c r="E151" s="151"/>
      <c r="F151" s="15">
        <f>SUM(G25)</f>
        <v>13839752</v>
      </c>
    </row>
    <row r="152" spans="1:6" x14ac:dyDescent="0.2">
      <c r="A152" s="370" t="s">
        <v>58</v>
      </c>
      <c r="B152" s="370"/>
      <c r="C152" s="370"/>
      <c r="D152" s="370"/>
      <c r="E152" s="151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51"/>
      <c r="F153" s="15">
        <f>G26</f>
        <v>49375989</v>
      </c>
    </row>
    <row r="154" spans="1:6" x14ac:dyDescent="0.2">
      <c r="A154" s="151" t="s">
        <v>61</v>
      </c>
      <c r="B154" s="151"/>
      <c r="C154" s="151"/>
      <c r="D154" s="151"/>
      <c r="E154" s="151"/>
      <c r="F154" s="15">
        <v>0</v>
      </c>
    </row>
    <row r="155" spans="1:6" x14ac:dyDescent="0.2">
      <c r="A155" s="370" t="s">
        <v>62</v>
      </c>
      <c r="B155" s="370"/>
      <c r="C155" s="370"/>
      <c r="D155" s="370"/>
      <c r="E155" s="151"/>
      <c r="F155" s="15">
        <f>SUM(J6:J7)</f>
        <v>50800</v>
      </c>
    </row>
    <row r="156" spans="1:6" x14ac:dyDescent="0.2">
      <c r="A156" s="152" t="s">
        <v>149</v>
      </c>
      <c r="B156" s="152"/>
      <c r="C156" s="152"/>
      <c r="D156" s="152"/>
      <c r="E156" s="152"/>
      <c r="F156" s="19">
        <f>SUM(I5)</f>
        <v>0</v>
      </c>
    </row>
    <row r="157" spans="1:6" x14ac:dyDescent="0.2">
      <c r="A157" s="370" t="s">
        <v>63</v>
      </c>
      <c r="B157" s="370"/>
      <c r="C157" s="370"/>
      <c r="D157" s="370"/>
      <c r="E157" s="151"/>
      <c r="F157" s="15">
        <f>SUM(F148:F156)</f>
        <v>73778325</v>
      </c>
    </row>
    <row r="158" spans="1:6" x14ac:dyDescent="0.2">
      <c r="A158" s="371"/>
      <c r="B158" s="371"/>
      <c r="C158" s="371"/>
      <c r="D158" s="371"/>
      <c r="E158" s="371"/>
      <c r="F158" s="371"/>
    </row>
    <row r="159" spans="1:6" x14ac:dyDescent="0.2">
      <c r="A159" s="371"/>
      <c r="B159" s="371"/>
      <c r="C159" s="371"/>
      <c r="D159" s="371"/>
      <c r="E159" s="371"/>
      <c r="F159" s="371"/>
    </row>
    <row r="160" spans="1:6" x14ac:dyDescent="0.2">
      <c r="A160" s="371"/>
      <c r="B160" s="371"/>
      <c r="C160" s="371"/>
      <c r="D160" s="371"/>
      <c r="E160" s="371"/>
      <c r="F160" s="371"/>
    </row>
    <row r="161" spans="1:6" x14ac:dyDescent="0.2">
      <c r="A161" s="370" t="s">
        <v>64</v>
      </c>
      <c r="B161" s="370"/>
      <c r="C161" s="370"/>
      <c r="D161" s="370"/>
      <c r="E161" s="370"/>
      <c r="F161" s="370"/>
    </row>
    <row r="162" spans="1:6" x14ac:dyDescent="0.2">
      <c r="A162" s="371"/>
      <c r="B162" s="371"/>
      <c r="C162" s="371"/>
      <c r="D162" s="371"/>
      <c r="E162" s="371"/>
      <c r="F162" s="371"/>
    </row>
    <row r="163" spans="1:6" x14ac:dyDescent="0.2">
      <c r="A163" s="370" t="s">
        <v>65</v>
      </c>
      <c r="B163" s="370"/>
      <c r="C163" s="370"/>
      <c r="D163" s="370"/>
      <c r="E163" s="151"/>
      <c r="F163" s="15">
        <f>SUM(H41:I41)</f>
        <v>10511784</v>
      </c>
    </row>
    <row r="164" spans="1:6" x14ac:dyDescent="0.2">
      <c r="A164" s="151" t="s">
        <v>150</v>
      </c>
      <c r="B164" s="151"/>
      <c r="C164" s="151"/>
      <c r="D164" s="151"/>
      <c r="E164" s="151"/>
      <c r="F164" s="15">
        <v>0</v>
      </c>
    </row>
    <row r="165" spans="1:6" x14ac:dyDescent="0.2">
      <c r="A165" s="370" t="s">
        <v>66</v>
      </c>
      <c r="B165" s="370"/>
      <c r="C165" s="370"/>
      <c r="D165" s="370"/>
      <c r="E165" s="151"/>
      <c r="F165" s="15">
        <f>SUM(G79)</f>
        <v>2662762</v>
      </c>
    </row>
    <row r="166" spans="1:6" x14ac:dyDescent="0.2">
      <c r="A166" s="370" t="s">
        <v>67</v>
      </c>
      <c r="B166" s="370"/>
      <c r="C166" s="370"/>
      <c r="D166" s="370"/>
      <c r="E166" s="151"/>
      <c r="F166" s="15">
        <f>G80</f>
        <v>519238</v>
      </c>
    </row>
    <row r="167" spans="1:6" x14ac:dyDescent="0.2">
      <c r="A167" s="370" t="s">
        <v>68</v>
      </c>
      <c r="B167" s="370"/>
      <c r="C167" s="370"/>
      <c r="D167" s="370"/>
      <c r="E167" s="151"/>
      <c r="F167" s="15">
        <f>SUM(G83,G82,J38,J36)</f>
        <v>10708552</v>
      </c>
    </row>
    <row r="168" spans="1:6" x14ac:dyDescent="0.2">
      <c r="A168" s="151" t="s">
        <v>151</v>
      </c>
      <c r="B168" s="151"/>
      <c r="C168" s="151"/>
      <c r="D168" s="151"/>
      <c r="E168" s="151"/>
      <c r="F168" s="15">
        <f>SUM(G86:G88)</f>
        <v>10591105</v>
      </c>
    </row>
    <row r="169" spans="1:6" x14ac:dyDescent="0.2">
      <c r="A169" s="154" t="s">
        <v>157</v>
      </c>
      <c r="B169" s="154"/>
      <c r="C169" s="154"/>
      <c r="D169" s="154"/>
      <c r="E169" s="154"/>
      <c r="F169" s="15">
        <f>SUM(G89:G90)</f>
        <v>38784884</v>
      </c>
    </row>
    <row r="170" spans="1:6" x14ac:dyDescent="0.2">
      <c r="A170" s="151" t="s">
        <v>69</v>
      </c>
      <c r="B170" s="151"/>
      <c r="C170" s="151"/>
      <c r="D170" s="151"/>
      <c r="E170" s="151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375" t="s">
        <v>63</v>
      </c>
      <c r="B172" s="375"/>
      <c r="C172" s="375"/>
      <c r="D172" s="375"/>
      <c r="E172" s="151"/>
      <c r="F172" s="15">
        <f>SUM(F163:F171)</f>
        <v>73778325</v>
      </c>
    </row>
    <row r="173" spans="1:6" x14ac:dyDescent="0.2">
      <c r="A173" s="151"/>
      <c r="B173" s="16"/>
      <c r="C173" s="23"/>
      <c r="D173" s="14"/>
      <c r="E173" s="14"/>
      <c r="F173" s="15"/>
    </row>
    <row r="174" spans="1:6" x14ac:dyDescent="0.2">
      <c r="A174" s="370" t="s">
        <v>70</v>
      </c>
      <c r="B174" s="370"/>
      <c r="C174" s="370"/>
      <c r="D174" s="370"/>
      <c r="E174" s="370"/>
      <c r="F174" s="370"/>
    </row>
    <row r="175" spans="1:6" x14ac:dyDescent="0.2">
      <c r="A175" s="153"/>
      <c r="B175" s="153"/>
      <c r="C175" s="15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51"/>
      <c r="F176" s="15">
        <v>0</v>
      </c>
    </row>
    <row r="177" spans="1:6" x14ac:dyDescent="0.2">
      <c r="A177" s="370" t="s">
        <v>146</v>
      </c>
      <c r="B177" s="370"/>
      <c r="C177" s="370"/>
      <c r="D177" s="370"/>
      <c r="E177" s="151"/>
      <c r="F177" s="15">
        <v>0</v>
      </c>
    </row>
    <row r="178" spans="1:6" x14ac:dyDescent="0.2">
      <c r="A178" s="16" t="s">
        <v>147</v>
      </c>
      <c r="B178" s="151"/>
      <c r="C178" s="151"/>
      <c r="D178" s="151"/>
      <c r="E178" s="151"/>
      <c r="F178" s="15">
        <f>SUM(F9,F27)</f>
        <v>0</v>
      </c>
    </row>
    <row r="179" spans="1:6" x14ac:dyDescent="0.2">
      <c r="A179" s="370" t="s">
        <v>148</v>
      </c>
      <c r="B179" s="370"/>
      <c r="C179" s="370"/>
      <c r="D179" s="370"/>
      <c r="E179" s="151"/>
      <c r="F179" s="15">
        <v>0</v>
      </c>
    </row>
    <row r="180" spans="1:6" x14ac:dyDescent="0.2">
      <c r="A180" s="370" t="s">
        <v>153</v>
      </c>
      <c r="B180" s="370"/>
      <c r="C180" s="370"/>
      <c r="D180" s="370"/>
      <c r="E180" s="151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51"/>
      <c r="F181" s="15">
        <v>0</v>
      </c>
    </row>
    <row r="182" spans="1:6" x14ac:dyDescent="0.2">
      <c r="A182" s="151" t="s">
        <v>61</v>
      </c>
      <c r="B182" s="151"/>
      <c r="C182" s="151"/>
      <c r="D182" s="151"/>
      <c r="E182" s="151"/>
      <c r="F182" s="15">
        <v>0</v>
      </c>
    </row>
    <row r="183" spans="1:6" x14ac:dyDescent="0.2">
      <c r="A183" s="365" t="s">
        <v>62</v>
      </c>
      <c r="B183" s="365"/>
      <c r="C183" s="365"/>
      <c r="D183" s="365"/>
      <c r="E183" s="152"/>
      <c r="F183" s="19">
        <f>SUM(F23:F24)</f>
        <v>0</v>
      </c>
    </row>
    <row r="184" spans="1:6" x14ac:dyDescent="0.2">
      <c r="A184" s="375" t="s">
        <v>63</v>
      </c>
      <c r="B184" s="375"/>
      <c r="C184" s="375"/>
      <c r="D184" s="375"/>
      <c r="E184" s="151"/>
      <c r="F184" s="15">
        <f>SUM(F176:F183)</f>
        <v>0</v>
      </c>
    </row>
    <row r="185" spans="1:6" x14ac:dyDescent="0.2">
      <c r="A185" s="371"/>
      <c r="B185" s="371"/>
      <c r="C185" s="371"/>
      <c r="D185" s="371"/>
      <c r="E185" s="371"/>
      <c r="F185" s="371"/>
    </row>
    <row r="186" spans="1:6" x14ac:dyDescent="0.2">
      <c r="A186" s="371"/>
      <c r="B186" s="371"/>
      <c r="C186" s="371"/>
      <c r="D186" s="371"/>
      <c r="E186" s="371"/>
      <c r="F186" s="371"/>
    </row>
    <row r="187" spans="1:6" x14ac:dyDescent="0.2">
      <c r="A187" s="371"/>
      <c r="B187" s="371"/>
      <c r="C187" s="371"/>
      <c r="D187" s="371"/>
      <c r="E187" s="371"/>
      <c r="F187" s="371"/>
    </row>
    <row r="188" spans="1:6" x14ac:dyDescent="0.2">
      <c r="A188" s="370" t="s">
        <v>71</v>
      </c>
      <c r="B188" s="370"/>
      <c r="C188" s="370"/>
      <c r="D188" s="370"/>
      <c r="E188" s="370"/>
      <c r="F188" s="370"/>
    </row>
    <row r="189" spans="1:6" x14ac:dyDescent="0.2">
      <c r="A189" s="371"/>
      <c r="B189" s="371"/>
      <c r="C189" s="371"/>
      <c r="D189" s="371"/>
      <c r="E189" s="371"/>
      <c r="F189" s="371"/>
    </row>
    <row r="190" spans="1:6" x14ac:dyDescent="0.2">
      <c r="A190" s="370" t="s">
        <v>65</v>
      </c>
      <c r="B190" s="370"/>
      <c r="C190" s="370"/>
      <c r="D190" s="370"/>
      <c r="E190" s="151"/>
      <c r="F190" s="15">
        <v>0</v>
      </c>
    </row>
    <row r="191" spans="1:6" x14ac:dyDescent="0.2">
      <c r="A191" s="151" t="s">
        <v>162</v>
      </c>
      <c r="B191" s="151"/>
      <c r="C191" s="151"/>
      <c r="D191" s="151"/>
      <c r="E191" s="151"/>
      <c r="F191" s="15">
        <f>F39</f>
        <v>1253</v>
      </c>
    </row>
    <row r="192" spans="1:6" x14ac:dyDescent="0.2">
      <c r="A192" s="370" t="s">
        <v>66</v>
      </c>
      <c r="B192" s="370"/>
      <c r="C192" s="370"/>
      <c r="D192" s="370"/>
      <c r="E192" s="151"/>
      <c r="F192" s="15">
        <f>SUM(F79)</f>
        <v>2611378</v>
      </c>
    </row>
    <row r="193" spans="1:6" x14ac:dyDescent="0.2">
      <c r="A193" s="370" t="s">
        <v>67</v>
      </c>
      <c r="B193" s="370"/>
      <c r="C193" s="370"/>
      <c r="D193" s="370"/>
      <c r="E193" s="151"/>
      <c r="F193" s="15">
        <f>SUM(F80)</f>
        <v>459281</v>
      </c>
    </row>
    <row r="194" spans="1:6" x14ac:dyDescent="0.2">
      <c r="A194" s="370" t="s">
        <v>68</v>
      </c>
      <c r="B194" s="370"/>
      <c r="C194" s="370"/>
      <c r="D194" s="370"/>
      <c r="E194" s="151"/>
      <c r="F194" s="15">
        <f>SUM(F33:F36,F81:F85)</f>
        <v>-3071912</v>
      </c>
    </row>
    <row r="195" spans="1:6" x14ac:dyDescent="0.2">
      <c r="A195" s="151" t="s">
        <v>72</v>
      </c>
      <c r="B195" s="151"/>
      <c r="C195" s="151"/>
      <c r="D195" s="151"/>
      <c r="E195" s="151"/>
      <c r="F195" s="15">
        <f>G71+G72</f>
        <v>0</v>
      </c>
    </row>
    <row r="196" spans="1:6" x14ac:dyDescent="0.2">
      <c r="A196" s="151" t="s">
        <v>73</v>
      </c>
      <c r="B196" s="151"/>
      <c r="C196" s="151"/>
      <c r="D196" s="151"/>
      <c r="E196" s="151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375" t="s">
        <v>63</v>
      </c>
      <c r="B198" s="375"/>
      <c r="C198" s="375"/>
      <c r="D198" s="375"/>
      <c r="E198" s="151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377" t="s">
        <v>74</v>
      </c>
      <c r="B201" s="377"/>
      <c r="C201" s="377"/>
      <c r="D201" s="377"/>
      <c r="E201" s="377"/>
      <c r="F201" s="377"/>
    </row>
    <row r="202" spans="1:6" x14ac:dyDescent="0.2">
      <c r="A202" s="376"/>
      <c r="B202" s="376"/>
      <c r="C202" s="376"/>
      <c r="D202" s="376"/>
      <c r="E202" s="376"/>
      <c r="F202" s="376"/>
    </row>
    <row r="203" spans="1:6" x14ac:dyDescent="0.2">
      <c r="A203" s="149"/>
      <c r="B203" s="149"/>
      <c r="C203" s="149"/>
      <c r="D203" s="30"/>
      <c r="E203" s="30"/>
      <c r="F203" s="31"/>
    </row>
    <row r="204" spans="1:6" x14ac:dyDescent="0.2">
      <c r="A204" s="148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148" t="s">
        <v>146</v>
      </c>
      <c r="B205" s="32"/>
      <c r="C205" s="32"/>
      <c r="D205" s="32"/>
      <c r="E205" s="148"/>
      <c r="F205" s="31">
        <f>SUM(F149,F177)</f>
        <v>0</v>
      </c>
    </row>
    <row r="206" spans="1:6" x14ac:dyDescent="0.2">
      <c r="A206" s="377" t="s">
        <v>155</v>
      </c>
      <c r="B206" s="377"/>
      <c r="C206" s="377"/>
      <c r="D206" s="377"/>
      <c r="E206" s="148"/>
      <c r="F206" s="31">
        <f>SUM(F150,F178)</f>
        <v>10511784</v>
      </c>
    </row>
    <row r="207" spans="1:6" x14ac:dyDescent="0.2">
      <c r="A207" s="377" t="s">
        <v>160</v>
      </c>
      <c r="B207" s="377"/>
      <c r="C207" s="377"/>
      <c r="D207" s="377"/>
      <c r="E207" s="148"/>
      <c r="F207" s="31">
        <f>F151+F179</f>
        <v>13839752</v>
      </c>
    </row>
    <row r="208" spans="1:6" x14ac:dyDescent="0.2">
      <c r="A208" s="377" t="s">
        <v>156</v>
      </c>
      <c r="B208" s="377"/>
      <c r="C208" s="377"/>
      <c r="D208" s="377"/>
      <c r="E208" s="148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148"/>
      <c r="F209" s="31">
        <f>SUM(F181,F153)</f>
        <v>49375989</v>
      </c>
    </row>
    <row r="210" spans="1:6" x14ac:dyDescent="0.2">
      <c r="A210" s="148" t="s">
        <v>61</v>
      </c>
      <c r="B210" s="148"/>
      <c r="C210" s="148"/>
      <c r="D210" s="148"/>
      <c r="E210" s="148"/>
      <c r="F210" s="31">
        <f>F182+F154</f>
        <v>0</v>
      </c>
    </row>
    <row r="211" spans="1:6" x14ac:dyDescent="0.2">
      <c r="A211" s="377" t="s">
        <v>62</v>
      </c>
      <c r="B211" s="377"/>
      <c r="C211" s="377"/>
      <c r="D211" s="377"/>
      <c r="E211" s="148"/>
      <c r="F211" s="31">
        <f>F183+F155</f>
        <v>50800</v>
      </c>
    </row>
    <row r="212" spans="1:6" x14ac:dyDescent="0.2">
      <c r="A212" s="150" t="s">
        <v>149</v>
      </c>
      <c r="B212" s="150"/>
      <c r="C212" s="150"/>
      <c r="D212" s="150"/>
      <c r="E212" s="150"/>
      <c r="F212" s="35">
        <f>F156</f>
        <v>0</v>
      </c>
    </row>
    <row r="213" spans="1:6" x14ac:dyDescent="0.2">
      <c r="A213" s="377" t="s">
        <v>63</v>
      </c>
      <c r="B213" s="377"/>
      <c r="C213" s="377"/>
      <c r="D213" s="377"/>
      <c r="E213" s="148"/>
      <c r="F213" s="31">
        <f>SUM(F204:F212)</f>
        <v>73778325</v>
      </c>
    </row>
    <row r="214" spans="1:6" x14ac:dyDescent="0.2">
      <c r="A214" s="148"/>
      <c r="B214" s="148"/>
      <c r="C214" s="148"/>
      <c r="D214" s="148"/>
      <c r="E214" s="148"/>
      <c r="F214" s="31"/>
    </row>
    <row r="215" spans="1:6" x14ac:dyDescent="0.2">
      <c r="A215" s="148"/>
      <c r="B215" s="148"/>
      <c r="C215" s="148"/>
      <c r="D215" s="148"/>
      <c r="E215" s="148"/>
      <c r="F215" s="31"/>
    </row>
    <row r="216" spans="1:6" x14ac:dyDescent="0.2">
      <c r="A216" s="376"/>
      <c r="B216" s="376"/>
      <c r="C216" s="376"/>
      <c r="D216" s="376"/>
      <c r="E216" s="376"/>
      <c r="F216" s="376"/>
    </row>
    <row r="217" spans="1:6" x14ac:dyDescent="0.2">
      <c r="A217" s="377" t="s">
        <v>76</v>
      </c>
      <c r="B217" s="377"/>
      <c r="C217" s="377"/>
      <c r="D217" s="377"/>
      <c r="E217" s="377"/>
      <c r="F217" s="377"/>
    </row>
    <row r="218" spans="1:6" x14ac:dyDescent="0.2">
      <c r="A218" s="376"/>
      <c r="B218" s="376"/>
      <c r="C218" s="376"/>
      <c r="D218" s="376"/>
      <c r="E218" s="376"/>
      <c r="F218" s="376"/>
    </row>
    <row r="219" spans="1:6" x14ac:dyDescent="0.2">
      <c r="A219" s="377" t="s">
        <v>65</v>
      </c>
      <c r="B219" s="377"/>
      <c r="C219" s="377"/>
      <c r="D219" s="377"/>
      <c r="E219" s="148"/>
      <c r="F219" s="31">
        <f>SUM(F190,F163)</f>
        <v>10511784</v>
      </c>
    </row>
    <row r="220" spans="1:6" x14ac:dyDescent="0.2">
      <c r="A220" s="148" t="s">
        <v>162</v>
      </c>
      <c r="B220" s="148"/>
      <c r="C220" s="148"/>
      <c r="D220" s="148"/>
      <c r="E220" s="148"/>
      <c r="F220" s="31">
        <f>F191+F164</f>
        <v>1253</v>
      </c>
    </row>
    <row r="221" spans="1:6" x14ac:dyDescent="0.2">
      <c r="A221" s="377" t="s">
        <v>66</v>
      </c>
      <c r="B221" s="377"/>
      <c r="C221" s="377"/>
      <c r="D221" s="377"/>
      <c r="E221" s="148"/>
      <c r="F221" s="31">
        <f>F192+F165</f>
        <v>5274140</v>
      </c>
    </row>
    <row r="222" spans="1:6" x14ac:dyDescent="0.2">
      <c r="A222" s="377" t="s">
        <v>67</v>
      </c>
      <c r="B222" s="377"/>
      <c r="C222" s="377"/>
      <c r="D222" s="377"/>
      <c r="E222" s="148"/>
      <c r="F222" s="31">
        <f>F193+F166</f>
        <v>978519</v>
      </c>
    </row>
    <row r="223" spans="1:6" x14ac:dyDescent="0.2">
      <c r="A223" s="377" t="s">
        <v>68</v>
      </c>
      <c r="B223" s="377"/>
      <c r="C223" s="377"/>
      <c r="D223" s="377"/>
      <c r="E223" s="148"/>
      <c r="F223" s="31">
        <f>F194+F167</f>
        <v>7636640</v>
      </c>
    </row>
    <row r="224" spans="1:6" x14ac:dyDescent="0.2">
      <c r="A224" s="148" t="s">
        <v>72</v>
      </c>
      <c r="B224" s="148"/>
      <c r="C224" s="148"/>
      <c r="D224" s="148"/>
      <c r="E224" s="148"/>
      <c r="F224" s="31">
        <f>SUM(F195,F168)</f>
        <v>10591105</v>
      </c>
    </row>
    <row r="225" spans="1:6" x14ac:dyDescent="0.2">
      <c r="A225" s="148" t="s">
        <v>73</v>
      </c>
      <c r="B225" s="148"/>
      <c r="C225" s="148"/>
      <c r="D225" s="148"/>
      <c r="E225" s="148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55">
        <f>F197+F171</f>
        <v>0</v>
      </c>
    </row>
    <row r="227" spans="1:6" x14ac:dyDescent="0.2">
      <c r="A227" s="379" t="s">
        <v>63</v>
      </c>
      <c r="B227" s="379"/>
      <c r="C227" s="379"/>
      <c r="D227" s="379"/>
      <c r="E227" s="148"/>
      <c r="F227" s="31">
        <f>SUM(F219:F226)</f>
        <v>73778325</v>
      </c>
    </row>
  </sheetData>
  <autoFilter ref="A5:M91" xr:uid="{00000000-0009-0000-0000-000007000000}"/>
  <mergeCells count="82">
    <mergeCell ref="A227:D227"/>
    <mergeCell ref="A218:F218"/>
    <mergeCell ref="A219:D219"/>
    <mergeCell ref="A221:D221"/>
    <mergeCell ref="A222:D222"/>
    <mergeCell ref="A223:D223"/>
    <mergeCell ref="A208:D208"/>
    <mergeCell ref="A211:D211"/>
    <mergeCell ref="A213:D213"/>
    <mergeCell ref="A216:F216"/>
    <mergeCell ref="A217:F217"/>
    <mergeCell ref="A198:D198"/>
    <mergeCell ref="A201:F201"/>
    <mergeCell ref="A202:F202"/>
    <mergeCell ref="A206:D206"/>
    <mergeCell ref="A207:D207"/>
    <mergeCell ref="A189:F189"/>
    <mergeCell ref="A190:D190"/>
    <mergeCell ref="A192:D192"/>
    <mergeCell ref="A193:D193"/>
    <mergeCell ref="A194:D194"/>
    <mergeCell ref="A180:D180"/>
    <mergeCell ref="A183:D183"/>
    <mergeCell ref="A184:D184"/>
    <mergeCell ref="A185:F187"/>
    <mergeCell ref="A188:F188"/>
    <mergeCell ref="A167:D167"/>
    <mergeCell ref="A172:D172"/>
    <mergeCell ref="A174:F174"/>
    <mergeCell ref="A177:D177"/>
    <mergeCell ref="A179:D179"/>
    <mergeCell ref="A161:F161"/>
    <mergeCell ref="A162:F162"/>
    <mergeCell ref="A163:D163"/>
    <mergeCell ref="A165:D165"/>
    <mergeCell ref="A166:D166"/>
    <mergeCell ref="A151:D151"/>
    <mergeCell ref="A152:D152"/>
    <mergeCell ref="A155:D155"/>
    <mergeCell ref="A157:D157"/>
    <mergeCell ref="A158:F160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B25:B26"/>
    <mergeCell ref="A30:C30"/>
    <mergeCell ref="A31:A41"/>
    <mergeCell ref="B31:B38"/>
    <mergeCell ref="B39:B41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19" t="s">
        <v>82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42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10" t="s">
        <v>19</v>
      </c>
      <c r="B4" s="512" t="s">
        <v>0</v>
      </c>
      <c r="C4" s="510" t="s">
        <v>44</v>
      </c>
      <c r="D4" s="510" t="s">
        <v>21</v>
      </c>
      <c r="E4" s="514" t="s">
        <v>137</v>
      </c>
      <c r="F4" s="516" t="s">
        <v>164</v>
      </c>
      <c r="G4" s="517"/>
      <c r="H4" s="517"/>
      <c r="I4" s="518"/>
      <c r="J4" s="514" t="s">
        <v>142</v>
      </c>
      <c r="K4" s="519" t="s">
        <v>166</v>
      </c>
      <c r="L4" s="520" t="s">
        <v>165</v>
      </c>
    </row>
    <row r="5" spans="1:12" ht="32.25" customHeight="1" x14ac:dyDescent="0.2">
      <c r="A5" s="511"/>
      <c r="B5" s="513"/>
      <c r="C5" s="511"/>
      <c r="D5" s="511"/>
      <c r="E5" s="515"/>
      <c r="F5" s="160" t="s">
        <v>43</v>
      </c>
      <c r="G5" s="161" t="s">
        <v>144</v>
      </c>
      <c r="H5" s="161" t="s">
        <v>163</v>
      </c>
      <c r="I5" s="161" t="s">
        <v>141</v>
      </c>
      <c r="J5" s="515"/>
      <c r="K5" s="519"/>
      <c r="L5" s="520"/>
    </row>
    <row r="6" spans="1:12" x14ac:dyDescent="0.2">
      <c r="A6" s="500" t="s">
        <v>38</v>
      </c>
      <c r="B6" s="352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103">
        <v>40000</v>
      </c>
      <c r="L6" s="4">
        <f>J6-K6</f>
        <v>0</v>
      </c>
    </row>
    <row r="7" spans="1:12" x14ac:dyDescent="0.2">
      <c r="A7" s="500"/>
      <c r="B7" s="352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500"/>
      <c r="B8" s="352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103">
        <v>1287</v>
      </c>
      <c r="L8" s="4">
        <f t="shared" si="1"/>
        <v>570</v>
      </c>
    </row>
    <row r="9" spans="1:12" x14ac:dyDescent="0.2">
      <c r="A9" s="500"/>
      <c r="B9" s="353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120">
        <f t="shared" si="1"/>
        <v>0</v>
      </c>
    </row>
    <row r="10" spans="1:12" x14ac:dyDescent="0.2">
      <c r="A10" s="500"/>
      <c r="B10" s="354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501" t="s">
        <v>50</v>
      </c>
      <c r="B11" s="358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4534589</v>
      </c>
      <c r="L11" s="4">
        <f t="shared" si="1"/>
        <v>2470674</v>
      </c>
    </row>
    <row r="12" spans="1:12" x14ac:dyDescent="0.2">
      <c r="A12" s="502"/>
      <c r="B12" s="360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4052373</v>
      </c>
      <c r="L12" s="4">
        <f t="shared" si="1"/>
        <v>447627</v>
      </c>
    </row>
    <row r="13" spans="1:12" x14ac:dyDescent="0.2">
      <c r="A13" s="157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12623625</v>
      </c>
      <c r="L13" s="4">
        <f t="shared" si="1"/>
        <v>7122875</v>
      </c>
    </row>
    <row r="14" spans="1:12" x14ac:dyDescent="0.2">
      <c r="A14" s="158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10328397</v>
      </c>
      <c r="L14" s="4">
        <f>J14-K14</f>
        <v>5930553</v>
      </c>
    </row>
    <row r="15" spans="1:12" x14ac:dyDescent="0.2">
      <c r="A15" s="501" t="s">
        <v>46</v>
      </c>
      <c r="B15" s="357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503"/>
      <c r="B16" s="357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503"/>
      <c r="B17" s="357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503"/>
      <c r="B18" s="357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503"/>
      <c r="B19" s="357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504" t="s">
        <v>47</v>
      </c>
      <c r="B20" s="358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3" x14ac:dyDescent="0.2">
      <c r="A21" s="505"/>
      <c r="B21" s="359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505"/>
      <c r="B22" s="360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505"/>
      <c r="B23" s="358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3" x14ac:dyDescent="0.2">
      <c r="A24" s="506"/>
      <c r="B24" s="360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3" ht="21" customHeight="1" x14ac:dyDescent="0.2">
      <c r="A25" s="412" t="s">
        <v>132</v>
      </c>
      <c r="B25" s="468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413"/>
      <c r="B26" s="470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414"/>
      <c r="B27" s="159" t="s">
        <v>128</v>
      </c>
      <c r="C27" s="126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103">
        <v>1643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103">
        <v>205726363</v>
      </c>
      <c r="L28" s="4">
        <f t="shared" si="1"/>
        <v>83808943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1567586</v>
      </c>
      <c r="L29" s="4">
        <f t="shared" si="1"/>
        <v>1628972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33433549</v>
      </c>
      <c r="L30" s="4">
        <f t="shared" si="1"/>
        <v>14069123</v>
      </c>
    </row>
    <row r="31" spans="1:13" ht="34.5" customHeight="1" x14ac:dyDescent="0.2">
      <c r="A31" s="497" t="s">
        <v>85</v>
      </c>
      <c r="B31" s="498"/>
      <c r="C31" s="499"/>
      <c r="D31" s="138">
        <f t="shared" ref="D31:L31" si="2">SUM(D6:D30)</f>
        <v>426209554</v>
      </c>
      <c r="E31" s="138">
        <f t="shared" si="2"/>
        <v>508884280</v>
      </c>
      <c r="F31" s="138">
        <f t="shared" si="2"/>
        <v>0</v>
      </c>
      <c r="G31" s="138">
        <f t="shared" si="2"/>
        <v>12252421</v>
      </c>
      <c r="H31" s="138">
        <f t="shared" si="2"/>
        <v>-1740637</v>
      </c>
      <c r="I31" s="138">
        <f t="shared" si="2"/>
        <v>2000</v>
      </c>
      <c r="J31" s="138">
        <f t="shared" si="2"/>
        <v>519398064</v>
      </c>
      <c r="K31" s="139">
        <f t="shared" si="2"/>
        <v>369326163</v>
      </c>
      <c r="L31" s="138">
        <f t="shared" si="2"/>
        <v>150071901</v>
      </c>
    </row>
    <row r="32" spans="1:13" x14ac:dyDescent="0.2">
      <c r="A32" s="355" t="s">
        <v>18</v>
      </c>
      <c r="B32" s="362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105">
        <v>0</v>
      </c>
      <c r="L32" s="4">
        <f t="shared" ref="L32:L94" si="4">J32-K32</f>
        <v>24000</v>
      </c>
    </row>
    <row r="33" spans="1:12" x14ac:dyDescent="0.2">
      <c r="A33" s="356"/>
      <c r="B33" s="363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56"/>
      <c r="B34" s="363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56"/>
      <c r="B35" s="363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105">
        <v>6045718</v>
      </c>
      <c r="L35" s="4">
        <f t="shared" si="4"/>
        <v>11369240</v>
      </c>
    </row>
    <row r="36" spans="1:12" x14ac:dyDescent="0.2">
      <c r="A36" s="356"/>
      <c r="B36" s="363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56"/>
      <c r="B37" s="363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105">
        <v>75953</v>
      </c>
      <c r="L37" s="4">
        <f t="shared" si="4"/>
        <v>18697</v>
      </c>
    </row>
    <row r="38" spans="1:12" x14ac:dyDescent="0.2">
      <c r="A38" s="356"/>
      <c r="B38" s="363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56"/>
      <c r="B39" s="364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105">
        <v>80000</v>
      </c>
      <c r="L39" s="120">
        <f t="shared" si="4"/>
        <v>0</v>
      </c>
    </row>
    <row r="40" spans="1:12" x14ac:dyDescent="0.2">
      <c r="A40" s="356"/>
      <c r="B40" s="358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56"/>
      <c r="B41" s="361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56"/>
      <c r="B42" s="361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105">
        <v>243194245</v>
      </c>
      <c r="L42" s="4">
        <f t="shared" si="4"/>
        <v>99508291</v>
      </c>
    </row>
    <row r="43" spans="1:12" x14ac:dyDescent="0.2">
      <c r="A43" s="355" t="s">
        <v>24</v>
      </c>
      <c r="B43" s="358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105">
        <v>3579633</v>
      </c>
      <c r="L43" s="4">
        <f t="shared" si="4"/>
        <v>3425630</v>
      </c>
    </row>
    <row r="44" spans="1:12" x14ac:dyDescent="0.2">
      <c r="A44" s="380"/>
      <c r="B44" s="360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105">
        <v>3967790</v>
      </c>
      <c r="L44" s="4">
        <f t="shared" si="4"/>
        <v>532210</v>
      </c>
    </row>
    <row r="45" spans="1:12" x14ac:dyDescent="0.2">
      <c r="A45" s="355" t="s">
        <v>30</v>
      </c>
      <c r="B45" s="358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105">
        <v>8895209</v>
      </c>
      <c r="L45" s="4">
        <f t="shared" si="4"/>
        <v>3841291</v>
      </c>
    </row>
    <row r="46" spans="1:12" x14ac:dyDescent="0.2">
      <c r="A46" s="380"/>
      <c r="B46" s="360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105">
        <v>50000</v>
      </c>
      <c r="L46" s="4">
        <f t="shared" si="4"/>
        <v>0</v>
      </c>
    </row>
    <row r="47" spans="1:12" x14ac:dyDescent="0.2">
      <c r="A47" s="355" t="s">
        <v>138</v>
      </c>
      <c r="B47" s="349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105">
        <v>0</v>
      </c>
      <c r="L47" s="4">
        <f>J47-K47</f>
        <v>0</v>
      </c>
    </row>
    <row r="48" spans="1:12" x14ac:dyDescent="0.2">
      <c r="A48" s="394"/>
      <c r="B48" s="350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105">
        <v>10839300</v>
      </c>
      <c r="L48" s="4">
        <f>J48-K48</f>
        <v>5419650</v>
      </c>
    </row>
    <row r="49" spans="1:12" x14ac:dyDescent="0.2">
      <c r="A49" s="355" t="s">
        <v>48</v>
      </c>
      <c r="B49" s="349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56"/>
      <c r="B50" s="350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56"/>
      <c r="B51" s="350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56"/>
      <c r="B52" s="350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105">
        <v>500</v>
      </c>
      <c r="L52" s="4">
        <f t="shared" si="4"/>
        <v>99213</v>
      </c>
    </row>
    <row r="53" spans="1:12" x14ac:dyDescent="0.2">
      <c r="A53" s="356"/>
      <c r="B53" s="350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56"/>
      <c r="B54" s="350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105">
        <v>100000</v>
      </c>
      <c r="L54" s="4">
        <f t="shared" si="4"/>
        <v>0</v>
      </c>
    </row>
    <row r="55" spans="1:12" x14ac:dyDescent="0.2">
      <c r="A55" s="356"/>
      <c r="B55" s="350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56"/>
      <c r="B56" s="350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56"/>
      <c r="B57" s="350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56"/>
      <c r="B58" s="350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56"/>
      <c r="B59" s="350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56"/>
      <c r="B60" s="350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55" t="s">
        <v>49</v>
      </c>
      <c r="B61" s="156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105">
        <v>8</v>
      </c>
      <c r="L61" s="4">
        <f t="shared" si="4"/>
        <v>0</v>
      </c>
    </row>
    <row r="62" spans="1:12" ht="12.75" customHeight="1" x14ac:dyDescent="0.2">
      <c r="A62" s="356"/>
      <c r="B62" s="411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105">
        <v>630000</v>
      </c>
      <c r="L62" s="4">
        <f t="shared" si="4"/>
        <v>340000</v>
      </c>
    </row>
    <row r="63" spans="1:12" x14ac:dyDescent="0.2">
      <c r="A63" s="356"/>
      <c r="B63" s="411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105">
        <v>736000</v>
      </c>
      <c r="L63" s="4">
        <f t="shared" si="4"/>
        <v>10055000</v>
      </c>
    </row>
    <row r="64" spans="1:12" x14ac:dyDescent="0.2">
      <c r="A64" s="356"/>
      <c r="B64" s="411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105">
        <v>120050</v>
      </c>
      <c r="L64" s="4">
        <f t="shared" si="4"/>
        <v>2992232</v>
      </c>
    </row>
    <row r="65" spans="1:12" x14ac:dyDescent="0.2">
      <c r="A65" s="356"/>
      <c r="B65" s="411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105">
        <v>0</v>
      </c>
      <c r="L65" s="4">
        <f t="shared" si="4"/>
        <v>230000</v>
      </c>
    </row>
    <row r="66" spans="1:12" x14ac:dyDescent="0.2">
      <c r="A66" s="356"/>
      <c r="B66" s="411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105">
        <v>0</v>
      </c>
      <c r="L66" s="4">
        <f t="shared" si="4"/>
        <v>72000</v>
      </c>
    </row>
    <row r="67" spans="1:12" x14ac:dyDescent="0.2">
      <c r="A67" s="356"/>
      <c r="B67" s="411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105">
        <v>0</v>
      </c>
      <c r="L67" s="4">
        <f t="shared" si="4"/>
        <v>230000</v>
      </c>
    </row>
    <row r="68" spans="1:12" x14ac:dyDescent="0.2">
      <c r="A68" s="356"/>
      <c r="B68" s="411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105">
        <v>750000</v>
      </c>
      <c r="L68" s="4">
        <f t="shared" si="4"/>
        <v>7259100</v>
      </c>
    </row>
    <row r="69" spans="1:12" x14ac:dyDescent="0.2">
      <c r="A69" s="356"/>
      <c r="B69" s="411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105">
        <v>2436000</v>
      </c>
      <c r="L69" s="4">
        <f t="shared" si="4"/>
        <v>11563992</v>
      </c>
    </row>
    <row r="70" spans="1:12" x14ac:dyDescent="0.2">
      <c r="A70" s="356"/>
      <c r="B70" s="411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105">
        <v>0</v>
      </c>
      <c r="L70" s="4">
        <f t="shared" si="4"/>
        <v>292100</v>
      </c>
    </row>
    <row r="71" spans="1:12" x14ac:dyDescent="0.2">
      <c r="A71" s="356"/>
      <c r="B71" s="411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105">
        <v>657720</v>
      </c>
      <c r="L71" s="4">
        <f t="shared" si="4"/>
        <v>4470201</v>
      </c>
    </row>
    <row r="72" spans="1:12" x14ac:dyDescent="0.2">
      <c r="A72" s="356"/>
      <c r="B72" s="411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105">
        <v>1900</v>
      </c>
      <c r="L72" s="4">
        <f t="shared" si="4"/>
        <v>227592</v>
      </c>
    </row>
    <row r="73" spans="1:12" x14ac:dyDescent="0.2">
      <c r="A73" s="356"/>
      <c r="B73" s="411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105">
        <v>0</v>
      </c>
      <c r="L73" s="4">
        <f t="shared" si="4"/>
        <v>0</v>
      </c>
    </row>
    <row r="74" spans="1:12" x14ac:dyDescent="0.2">
      <c r="A74" s="356"/>
      <c r="B74" s="411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105">
        <v>704400</v>
      </c>
      <c r="L74" s="4">
        <f t="shared" si="4"/>
        <v>0</v>
      </c>
    </row>
    <row r="75" spans="1:12" x14ac:dyDescent="0.2">
      <c r="A75" s="356"/>
      <c r="B75" s="411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105">
        <v>1818096</v>
      </c>
      <c r="L75" s="4">
        <f t="shared" si="4"/>
        <v>0</v>
      </c>
    </row>
    <row r="76" spans="1:12" x14ac:dyDescent="0.2">
      <c r="A76" s="356"/>
      <c r="B76" s="411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105">
        <v>2568661</v>
      </c>
      <c r="L76" s="4">
        <f t="shared" si="4"/>
        <v>109899</v>
      </c>
    </row>
    <row r="77" spans="1:12" x14ac:dyDescent="0.2">
      <c r="A77" s="356"/>
      <c r="B77" s="411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105">
        <v>1374613</v>
      </c>
      <c r="L77" s="4">
        <f t="shared" si="4"/>
        <v>29672</v>
      </c>
    </row>
    <row r="78" spans="1:12" x14ac:dyDescent="0.2">
      <c r="A78" s="356"/>
      <c r="B78" s="411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105">
        <v>2828729</v>
      </c>
      <c r="L78" s="4">
        <f t="shared" si="4"/>
        <v>1293214</v>
      </c>
    </row>
    <row r="79" spans="1:12" x14ac:dyDescent="0.2">
      <c r="A79" s="380"/>
      <c r="B79" s="411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105">
        <v>493942</v>
      </c>
      <c r="L79" s="4">
        <f t="shared" si="4"/>
        <v>618982</v>
      </c>
    </row>
    <row r="80" spans="1:12" ht="16.5" customHeight="1" x14ac:dyDescent="0.2">
      <c r="A80" s="507" t="s">
        <v>127</v>
      </c>
      <c r="B80" s="468" t="s">
        <v>128</v>
      </c>
      <c r="C80" s="131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105">
        <v>1582242</v>
      </c>
      <c r="L80" s="4">
        <f t="shared" si="4"/>
        <v>1582242</v>
      </c>
    </row>
    <row r="81" spans="1:13" x14ac:dyDescent="0.2">
      <c r="A81" s="508"/>
      <c r="B81" s="469"/>
      <c r="C81" s="131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105">
        <v>276891</v>
      </c>
      <c r="L81" s="4">
        <f t="shared" si="4"/>
        <v>276892</v>
      </c>
    </row>
    <row r="82" spans="1:13" x14ac:dyDescent="0.2">
      <c r="A82" s="508"/>
      <c r="B82" s="469"/>
      <c r="C82" s="131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105">
        <v>2756</v>
      </c>
      <c r="L82" s="4">
        <f t="shared" si="4"/>
        <v>2403710</v>
      </c>
      <c r="M82" s="166"/>
    </row>
    <row r="83" spans="1:13" x14ac:dyDescent="0.2">
      <c r="A83" s="508"/>
      <c r="B83" s="469"/>
      <c r="C83" s="131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105">
        <v>0</v>
      </c>
      <c r="L83" s="4">
        <f t="shared" si="4"/>
        <v>540157</v>
      </c>
      <c r="M83" s="166"/>
    </row>
    <row r="84" spans="1:13" x14ac:dyDescent="0.2">
      <c r="A84" s="508"/>
      <c r="B84" s="469"/>
      <c r="C84" s="131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105">
        <v>0</v>
      </c>
      <c r="L84" s="4">
        <f t="shared" si="4"/>
        <v>846181</v>
      </c>
      <c r="M84" s="166"/>
    </row>
    <row r="85" spans="1:13" x14ac:dyDescent="0.2">
      <c r="A85" s="508"/>
      <c r="B85" s="469"/>
      <c r="C85" s="131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105">
        <v>3275748</v>
      </c>
      <c r="L85" s="4">
        <f t="shared" si="4"/>
        <v>805616</v>
      </c>
      <c r="M85" s="166"/>
    </row>
    <row r="86" spans="1:13" x14ac:dyDescent="0.2">
      <c r="A86" s="508"/>
      <c r="B86" s="469"/>
      <c r="C86" s="131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105">
        <v>0</v>
      </c>
      <c r="L86" s="4">
        <f t="shared" si="4"/>
        <v>354000</v>
      </c>
      <c r="M86" s="166"/>
    </row>
    <row r="87" spans="1:13" x14ac:dyDescent="0.2">
      <c r="A87" s="508"/>
      <c r="B87" s="469"/>
      <c r="C87" s="131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105">
        <v>7696</v>
      </c>
      <c r="L87" s="120">
        <f t="shared" si="4"/>
        <v>1045621</v>
      </c>
      <c r="M87" s="166"/>
    </row>
    <row r="88" spans="1:13" x14ac:dyDescent="0.2">
      <c r="A88" s="508"/>
      <c r="B88" s="469"/>
      <c r="C88" s="131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105">
        <v>0</v>
      </c>
      <c r="L88" s="4">
        <f t="shared" si="4"/>
        <v>840000</v>
      </c>
      <c r="M88" s="166"/>
    </row>
    <row r="89" spans="1:13" x14ac:dyDescent="0.2">
      <c r="A89" s="508"/>
      <c r="B89" s="469"/>
      <c r="C89" s="131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105">
        <v>0</v>
      </c>
      <c r="L89" s="4">
        <f t="shared" si="4"/>
        <v>262453</v>
      </c>
      <c r="M89" s="166"/>
    </row>
    <row r="90" spans="1:13" x14ac:dyDescent="0.2">
      <c r="A90" s="508"/>
      <c r="B90" s="469"/>
      <c r="C90" s="131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105">
        <v>0</v>
      </c>
      <c r="L90" s="4">
        <f t="shared" si="4"/>
        <v>376800</v>
      </c>
      <c r="M90" s="166"/>
    </row>
    <row r="91" spans="1:13" ht="13.5" customHeight="1" x14ac:dyDescent="0.2">
      <c r="A91" s="508"/>
      <c r="B91" s="469"/>
      <c r="C91" s="131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105">
        <v>0</v>
      </c>
      <c r="L91" s="4">
        <f t="shared" si="4"/>
        <v>7700200</v>
      </c>
    </row>
    <row r="92" spans="1:13" ht="13.5" customHeight="1" x14ac:dyDescent="0.2">
      <c r="A92" s="508"/>
      <c r="B92" s="469"/>
      <c r="C92" s="131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105">
        <v>0</v>
      </c>
      <c r="L92" s="4">
        <f t="shared" si="4"/>
        <v>2251652</v>
      </c>
    </row>
    <row r="93" spans="1:13" x14ac:dyDescent="0.2">
      <c r="A93" s="508"/>
      <c r="B93" s="469"/>
      <c r="C93" s="131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105">
        <v>0</v>
      </c>
      <c r="L93" s="4">
        <f t="shared" si="4"/>
        <v>30539278</v>
      </c>
    </row>
    <row r="94" spans="1:13" x14ac:dyDescent="0.2">
      <c r="A94" s="509"/>
      <c r="B94" s="470"/>
      <c r="C94" s="131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105">
        <v>0</v>
      </c>
      <c r="L94" s="4">
        <f t="shared" si="4"/>
        <v>8245606</v>
      </c>
    </row>
    <row r="95" spans="1:13" ht="23.25" customHeight="1" x14ac:dyDescent="0.2">
      <c r="A95" s="497" t="s">
        <v>86</v>
      </c>
      <c r="B95" s="498"/>
      <c r="C95" s="499"/>
      <c r="D95" s="138">
        <f t="shared" ref="D95:L95" si="5">SUM(D32:D94)</f>
        <v>426209554</v>
      </c>
      <c r="E95" s="138">
        <f t="shared" si="5"/>
        <v>508884280</v>
      </c>
      <c r="F95" s="138">
        <f t="shared" si="5"/>
        <v>0</v>
      </c>
      <c r="G95" s="138">
        <f t="shared" si="5"/>
        <v>12252421</v>
      </c>
      <c r="H95" s="138">
        <f t="shared" si="5"/>
        <v>-1740637</v>
      </c>
      <c r="I95" s="138">
        <f t="shared" si="5"/>
        <v>2000</v>
      </c>
      <c r="J95" s="138">
        <f t="shared" si="5"/>
        <v>519398064</v>
      </c>
      <c r="K95" s="138">
        <f t="shared" si="5"/>
        <v>297303580</v>
      </c>
      <c r="L95" s="138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3">
        <v>43738</v>
      </c>
      <c r="L100" s="55"/>
    </row>
    <row r="101" spans="1:12" s="85" customFormat="1" ht="33.75" x14ac:dyDescent="0.2">
      <c r="A101" s="406" t="s">
        <v>101</v>
      </c>
      <c r="B101" s="407"/>
      <c r="C101" s="84" t="s">
        <v>44</v>
      </c>
      <c r="D101" s="86" t="s">
        <v>21</v>
      </c>
      <c r="E101" s="86" t="s">
        <v>129</v>
      </c>
      <c r="F101" s="87" t="s">
        <v>43</v>
      </c>
      <c r="G101" s="100" t="s">
        <v>126</v>
      </c>
      <c r="H101" s="100" t="s">
        <v>83</v>
      </c>
      <c r="I101" s="100" t="s">
        <v>141</v>
      </c>
      <c r="J101" s="86" t="s">
        <v>137</v>
      </c>
      <c r="K101" s="106" t="s">
        <v>135</v>
      </c>
    </row>
    <row r="102" spans="1:12" x14ac:dyDescent="0.2">
      <c r="A102" s="408"/>
      <c r="B102" s="373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408"/>
      <c r="B103" s="373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408"/>
      <c r="B104" s="373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408"/>
      <c r="B105" s="373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408"/>
      <c r="B106" s="373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408"/>
      <c r="B107" s="373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408"/>
      <c r="B108" s="373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408"/>
      <c r="B109" s="373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7">
        <f t="shared" si="12"/>
        <v>28044581</v>
      </c>
    </row>
    <row r="110" spans="1:12" x14ac:dyDescent="0.2">
      <c r="A110" s="408"/>
      <c r="B110" s="373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9">
        <f t="shared" si="13"/>
        <v>28044581</v>
      </c>
      <c r="L110" s="1"/>
    </row>
    <row r="111" spans="1:12" x14ac:dyDescent="0.2">
      <c r="A111" s="408"/>
      <c r="B111" s="373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408"/>
      <c r="B112" s="373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120">
        <f t="shared" si="15"/>
        <v>2212242</v>
      </c>
    </row>
    <row r="113" spans="1:12" x14ac:dyDescent="0.2">
      <c r="A113" s="408"/>
      <c r="B113" s="373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120">
        <f t="shared" si="16"/>
        <v>736000</v>
      </c>
    </row>
    <row r="114" spans="1:12" x14ac:dyDescent="0.2">
      <c r="A114" s="408"/>
      <c r="B114" s="373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408"/>
      <c r="B115" s="373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408"/>
      <c r="B116" s="373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408"/>
      <c r="B117" s="373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7">
        <f t="shared" si="20"/>
        <v>0</v>
      </c>
    </row>
    <row r="118" spans="1:12" x14ac:dyDescent="0.2">
      <c r="A118" s="408"/>
      <c r="B118" s="373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7">
        <f t="shared" si="21"/>
        <v>0</v>
      </c>
    </row>
    <row r="119" spans="1:12" x14ac:dyDescent="0.2">
      <c r="A119" s="408"/>
      <c r="B119" s="373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408"/>
      <c r="B120" s="373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408"/>
      <c r="B121" s="373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408"/>
      <c r="B122" s="373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7">
        <f t="shared" si="25"/>
        <v>0</v>
      </c>
    </row>
    <row r="123" spans="1:12" x14ac:dyDescent="0.2">
      <c r="A123" s="408"/>
      <c r="B123" s="373"/>
      <c r="C123" s="63" t="s">
        <v>117</v>
      </c>
      <c r="D123" s="108">
        <f t="shared" ref="D123:J123" si="26">D36+D86</f>
        <v>0</v>
      </c>
      <c r="E123" s="108">
        <f t="shared" si="26"/>
        <v>73260</v>
      </c>
      <c r="F123" s="108">
        <f t="shared" si="26"/>
        <v>354000</v>
      </c>
      <c r="G123" s="108">
        <f t="shared" si="26"/>
        <v>0</v>
      </c>
      <c r="H123" s="108">
        <f t="shared" si="26"/>
        <v>0</v>
      </c>
      <c r="I123" s="108">
        <f t="shared" si="26"/>
        <v>0</v>
      </c>
      <c r="J123" s="108">
        <f t="shared" si="26"/>
        <v>427260</v>
      </c>
      <c r="K123" s="108">
        <f>K36+K86</f>
        <v>73260</v>
      </c>
    </row>
    <row r="124" spans="1:12" x14ac:dyDescent="0.2">
      <c r="A124" s="408"/>
      <c r="B124" s="373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408"/>
      <c r="B125" s="373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7">
        <f t="shared" si="28"/>
        <v>83000</v>
      </c>
    </row>
    <row r="126" spans="1:12" x14ac:dyDescent="0.2">
      <c r="A126" s="408"/>
      <c r="B126" s="373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408"/>
      <c r="B127" s="373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408"/>
      <c r="B128" s="373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7">
        <f t="shared" si="31"/>
        <v>0</v>
      </c>
    </row>
    <row r="129" spans="1:12" x14ac:dyDescent="0.2">
      <c r="A129" s="408"/>
      <c r="B129" s="373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35">
        <f t="shared" si="32"/>
        <v>12478362</v>
      </c>
    </row>
    <row r="130" spans="1:12" x14ac:dyDescent="0.2">
      <c r="A130" s="408"/>
      <c r="B130" s="373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7">
        <f t="shared" si="33"/>
        <v>10889300</v>
      </c>
    </row>
    <row r="131" spans="1:12" x14ac:dyDescent="0.2">
      <c r="A131" s="408"/>
      <c r="B131" s="373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9">
        <f t="shared" si="34"/>
        <v>23367662</v>
      </c>
      <c r="L131" s="1"/>
    </row>
    <row r="132" spans="1:12" x14ac:dyDescent="0.2">
      <c r="A132" s="408"/>
      <c r="B132" s="373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408"/>
      <c r="B133" s="373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408"/>
      <c r="B134" s="373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408"/>
      <c r="B135" s="373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408"/>
      <c r="B136" s="373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408"/>
      <c r="B137" s="373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408"/>
      <c r="B138" s="373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408"/>
      <c r="B139" s="373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408"/>
      <c r="B140" s="373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10">
        <f t="shared" si="41"/>
        <v>3967790</v>
      </c>
      <c r="L140" s="1"/>
    </row>
    <row r="141" spans="1:12" x14ac:dyDescent="0.2">
      <c r="A141" s="408"/>
      <c r="B141" s="373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11">
        <f t="shared" si="42"/>
        <v>243194245</v>
      </c>
      <c r="L141" s="1"/>
    </row>
    <row r="142" spans="1:12" x14ac:dyDescent="0.2">
      <c r="A142" s="409"/>
      <c r="B142" s="410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8"/>
      <c r="C143" s="1"/>
      <c r="D143" s="1"/>
      <c r="E143" s="1"/>
      <c r="F143" s="68"/>
      <c r="G143" s="1"/>
      <c r="H143" s="1"/>
      <c r="I143" s="1"/>
      <c r="J143" s="1"/>
      <c r="K143" s="112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31:C31"/>
    <mergeCell ref="A25:A27"/>
    <mergeCell ref="A32:A42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2021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'2021'!Nyomtatási_terület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User</cp:lastModifiedBy>
  <cp:lastPrinted>2022-05-18T06:39:31Z</cp:lastPrinted>
  <dcterms:created xsi:type="dcterms:W3CDTF">2018-05-09T11:44:34Z</dcterms:created>
  <dcterms:modified xsi:type="dcterms:W3CDTF">2022-05-18T06:46:54Z</dcterms:modified>
</cp:coreProperties>
</file>