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mp\TESTÜLETI ELŐKÉSZÍTÉS\1-Polgármesternél\"/>
    </mc:Choice>
  </mc:AlternateContent>
  <xr:revisionPtr revIDLastSave="0" documentId="8_{0893FEBE-399F-41C6-A9ED-A90D9AA59F14}" xr6:coauthVersionLast="47" xr6:coauthVersionMax="47" xr10:uidLastSave="{00000000-0000-0000-0000-000000000000}"/>
  <bookViews>
    <workbookView xWindow="-120" yWindow="-120" windowWidth="24240" windowHeight="13140" xr2:uid="{BB4EB12E-AE2D-4B58-AF58-1AD8154E4679}"/>
  </bookViews>
  <sheets>
    <sheet name="Végrehajtásra adv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9" i="3" l="1"/>
  <c r="Y69" i="3"/>
  <c r="X69" i="3"/>
  <c r="W69" i="3"/>
  <c r="T69" i="3"/>
  <c r="O69" i="3"/>
  <c r="AA68" i="3"/>
  <c r="K68" i="3"/>
  <c r="AA67" i="3"/>
  <c r="K67" i="3"/>
  <c r="AA66" i="3"/>
  <c r="K66" i="3"/>
  <c r="AA65" i="3"/>
  <c r="K65" i="3"/>
  <c r="AA64" i="3"/>
  <c r="K64" i="3"/>
  <c r="T63" i="3"/>
  <c r="AA63" i="3" s="1"/>
  <c r="K63" i="3"/>
  <c r="AA62" i="3"/>
  <c r="K62" i="3"/>
  <c r="AA61" i="3"/>
  <c r="K61" i="3"/>
  <c r="AA60" i="3"/>
  <c r="P60" i="3"/>
  <c r="P69" i="3" s="1"/>
  <c r="K60" i="3"/>
  <c r="AA59" i="3"/>
  <c r="S59" i="3"/>
  <c r="R59" i="3"/>
  <c r="K59" i="3"/>
  <c r="AA58" i="3"/>
  <c r="K58" i="3"/>
  <c r="AA57" i="3"/>
  <c r="K57" i="3"/>
  <c r="AA56" i="3"/>
  <c r="K56" i="3"/>
  <c r="AA55" i="3"/>
  <c r="K55" i="3"/>
  <c r="R54" i="3"/>
  <c r="AA54" i="3" s="1"/>
  <c r="K54" i="3"/>
  <c r="AA53" i="3"/>
  <c r="K53" i="3"/>
  <c r="AA52" i="3"/>
  <c r="K52" i="3"/>
  <c r="AA51" i="3"/>
  <c r="AA50" i="3"/>
  <c r="K50" i="3"/>
  <c r="AA49" i="3"/>
  <c r="K49" i="3"/>
  <c r="AA48" i="3"/>
  <c r="AA47" i="3"/>
  <c r="K47" i="3"/>
  <c r="AA46" i="3"/>
  <c r="K46" i="3"/>
  <c r="AA45" i="3"/>
  <c r="K45" i="3"/>
  <c r="AA44" i="3"/>
  <c r="K44" i="3"/>
  <c r="U43" i="3"/>
  <c r="AA43" i="3" s="1"/>
  <c r="K43" i="3"/>
  <c r="AA42" i="3"/>
  <c r="K42" i="3"/>
  <c r="V41" i="3"/>
  <c r="S41" i="3"/>
  <c r="AA41" i="3" s="1"/>
  <c r="K41" i="3"/>
  <c r="AA40" i="3"/>
  <c r="K40" i="3"/>
  <c r="AA39" i="3"/>
  <c r="K39" i="3"/>
  <c r="AA38" i="3"/>
  <c r="K38" i="3"/>
  <c r="AA37" i="3"/>
  <c r="K37" i="3"/>
  <c r="AA36" i="3"/>
  <c r="K36" i="3"/>
  <c r="AA35" i="3"/>
  <c r="AA34" i="3"/>
  <c r="K34" i="3"/>
  <c r="AA33" i="3"/>
  <c r="K33" i="3"/>
  <c r="Q32" i="3"/>
  <c r="Q69" i="3" s="1"/>
  <c r="K32" i="3"/>
  <c r="AA31" i="3"/>
  <c r="K31" i="3"/>
  <c r="AA30" i="3"/>
  <c r="AA29" i="3"/>
  <c r="AA28" i="3"/>
  <c r="K28" i="3"/>
  <c r="S27" i="3"/>
  <c r="R27" i="3"/>
  <c r="AA27" i="3" s="1"/>
  <c r="K27" i="3"/>
  <c r="AA26" i="3"/>
  <c r="K26" i="3"/>
  <c r="AA25" i="3"/>
  <c r="U25" i="3"/>
  <c r="K25" i="3"/>
  <c r="AA24" i="3"/>
  <c r="AA23" i="3"/>
  <c r="K23" i="3"/>
  <c r="AA22" i="3"/>
  <c r="K22" i="3"/>
  <c r="AA21" i="3"/>
  <c r="K21" i="3"/>
  <c r="AA20" i="3"/>
  <c r="K20" i="3"/>
  <c r="AA19" i="3"/>
  <c r="K19" i="3"/>
  <c r="V18" i="3"/>
  <c r="V69" i="3" s="1"/>
  <c r="U18" i="3"/>
  <c r="AA18" i="3" s="1"/>
  <c r="K18" i="3"/>
  <c r="AA17" i="3"/>
  <c r="K17" i="3"/>
  <c r="R16" i="3"/>
  <c r="R69" i="3" s="1"/>
  <c r="K16" i="3"/>
  <c r="AA15" i="3"/>
  <c r="K15" i="3"/>
  <c r="AA14" i="3"/>
  <c r="AA13" i="3"/>
  <c r="K13" i="3"/>
  <c r="AA12" i="3"/>
  <c r="K12" i="3"/>
  <c r="AA11" i="3"/>
  <c r="K11" i="3"/>
  <c r="AA10" i="3"/>
  <c r="S10" i="3"/>
  <c r="S69" i="3" s="1"/>
  <c r="K10" i="3"/>
  <c r="AA9" i="3"/>
  <c r="K9" i="3"/>
  <c r="AA8" i="3"/>
  <c r="K8" i="3"/>
  <c r="AA7" i="3"/>
  <c r="K7" i="3"/>
  <c r="AA6" i="3"/>
  <c r="K6" i="3"/>
  <c r="AA5" i="3"/>
  <c r="K5" i="3"/>
  <c r="AA4" i="3"/>
  <c r="K4" i="3"/>
  <c r="AA3" i="3"/>
  <c r="K3" i="3"/>
  <c r="K69" i="3" s="1"/>
  <c r="AA16" i="3" l="1"/>
  <c r="AA69" i="3" s="1"/>
  <c r="U69" i="3"/>
  <c r="AA32" i="3"/>
</calcChain>
</file>

<file path=xl/sharedStrings.xml><?xml version="1.0" encoding="utf-8"?>
<sst xmlns="http://schemas.openxmlformats.org/spreadsheetml/2006/main" count="364" uniqueCount="231">
  <si>
    <t>Név</t>
  </si>
  <si>
    <t>Utca</t>
  </si>
  <si>
    <t>Házsz.</t>
  </si>
  <si>
    <t>Em.</t>
  </si>
  <si>
    <t>Aj.</t>
  </si>
  <si>
    <t>Lakbér</t>
  </si>
  <si>
    <t>Közös költség</t>
  </si>
  <si>
    <t>Víz/ASP</t>
  </si>
  <si>
    <t>Pályázatos</t>
  </si>
  <si>
    <t>Ügyszám</t>
  </si>
  <si>
    <t>Arany János</t>
  </si>
  <si>
    <t>11059/Ü/30724/2021/2</t>
  </si>
  <si>
    <t>191.V.1479/2021</t>
  </si>
  <si>
    <t>Engel Adolf</t>
  </si>
  <si>
    <t>Fsz</t>
  </si>
  <si>
    <t>-</t>
  </si>
  <si>
    <t>53023/Ü/31329/2021/2</t>
  </si>
  <si>
    <t>191.V.0246/2022/27</t>
  </si>
  <si>
    <t>Kazinczy F.</t>
  </si>
  <si>
    <t>11082/Ü/31331/2021/2</t>
  </si>
  <si>
    <t>191.V.0331/2022/2</t>
  </si>
  <si>
    <t>44012/Ü/31340/2021/2</t>
  </si>
  <si>
    <t>191.V.237/2022</t>
  </si>
  <si>
    <t>54011/Ü/30725/2021/2</t>
  </si>
  <si>
    <t>191.V.0251/2022/2</t>
  </si>
  <si>
    <t>Zrínyi Miklós utca</t>
  </si>
  <si>
    <t>TIOP</t>
  </si>
  <si>
    <t>14035/Ü/30734/2021/2</t>
  </si>
  <si>
    <t>191.V.0258/2022/2</t>
  </si>
  <si>
    <t>51012/Ü/30731/2021/2</t>
  </si>
  <si>
    <t>049.V.0293/2022/2</t>
  </si>
  <si>
    <t>Tompa Mihály</t>
  </si>
  <si>
    <t>51011/Ü/30663/2021/2</t>
  </si>
  <si>
    <t>049.V.0266/2022/2</t>
  </si>
  <si>
    <t>Bányász</t>
  </si>
  <si>
    <t>33012/Ü/31365/2021/2</t>
  </si>
  <si>
    <t>191.V.0239/2022/2</t>
  </si>
  <si>
    <t>43019/Ü/30724/2021/2</t>
  </si>
  <si>
    <t>Fe</t>
  </si>
  <si>
    <t>51012/Ü/30727/2021/2</t>
  </si>
  <si>
    <t>14025/Ü/30729/2021/2</t>
  </si>
  <si>
    <t>191.V1493/2021</t>
  </si>
  <si>
    <t>Szállásfalu</t>
  </si>
  <si>
    <t>DDOP szállásfalu</t>
  </si>
  <si>
    <t>11017/Ü/70212/2022/2</t>
  </si>
  <si>
    <t>191.V.0238/2022/2</t>
  </si>
  <si>
    <t>33015/Ü/31269/2021/2</t>
  </si>
  <si>
    <t>191.V.0235/2022/2</t>
  </si>
  <si>
    <t>31022/Ü/30730/2021/2</t>
  </si>
  <si>
    <t>31011/Ü/30735/2021/4</t>
  </si>
  <si>
    <t>13014/Ü/30732/2021/2</t>
  </si>
  <si>
    <t>191.V.0244/2022/2</t>
  </si>
  <si>
    <t>33013/Ü/30731/2021/2</t>
  </si>
  <si>
    <t>049.V.0284/2022/2</t>
  </si>
  <si>
    <t>14027/Ü/30730/2021/2</t>
  </si>
  <si>
    <t>Nagy László</t>
  </si>
  <si>
    <t>Széchenyi I</t>
  </si>
  <si>
    <t>11023/Ü/30762/2021/2</t>
  </si>
  <si>
    <t>191.V.0260/2022/2</t>
  </si>
  <si>
    <t>Moroló</t>
  </si>
  <si>
    <t>16.</t>
  </si>
  <si>
    <t>43011/Ü/70202/2022/2</t>
  </si>
  <si>
    <t>579.V.0202/2022/2</t>
  </si>
  <si>
    <t>Anna-akna</t>
  </si>
  <si>
    <t>53023/Ü/30728/2021/2</t>
  </si>
  <si>
    <t>49V1536/2021/35</t>
  </si>
  <si>
    <t>Nagyszántó</t>
  </si>
  <si>
    <t>11020/Ü/30757/2021/2</t>
  </si>
  <si>
    <t>049.V.0283/2022/2</t>
  </si>
  <si>
    <t>42011/Ü/30749/2021/2</t>
  </si>
  <si>
    <t>31017/Ü/30823/2021/2</t>
  </si>
  <si>
    <t>049.V.0285/2022/2</t>
  </si>
  <si>
    <t>11068/Ü/30763/2021/2</t>
  </si>
  <si>
    <t>191.V.0249/2022/2</t>
  </si>
  <si>
    <t>DDOP</t>
  </si>
  <si>
    <t>11038/Ü/30756/2021/2</t>
  </si>
  <si>
    <t>049.V0331/2022/2</t>
  </si>
  <si>
    <t>42014/Ü/30761/2021/2</t>
  </si>
  <si>
    <t>49V1638</t>
  </si>
  <si>
    <t>32025/Ü/30781/2021/2</t>
  </si>
  <si>
    <t>22018/Ü/31327/2021/2</t>
  </si>
  <si>
    <t>049.V.0231/2022/2</t>
  </si>
  <si>
    <t>42011/Ü/30821/2021/2</t>
  </si>
  <si>
    <t>49V1589/21</t>
  </si>
  <si>
    <t>1/D</t>
  </si>
  <si>
    <t>MIOK (volt)</t>
  </si>
  <si>
    <t>22018/Ü/30818/2021/2</t>
  </si>
  <si>
    <t>049.V.0287/2022/2</t>
  </si>
  <si>
    <t>11064/Ü/30855/2021/4</t>
  </si>
  <si>
    <t>049V1575/2021/38</t>
  </si>
  <si>
    <t>14028/Ü/30831/2021/2</t>
  </si>
  <si>
    <t>049.V.0307/2022/2</t>
  </si>
  <si>
    <t>Kiss József</t>
  </si>
  <si>
    <t xml:space="preserve">Fsz </t>
  </si>
  <si>
    <t>34024/Ü/30826/2021/2</t>
  </si>
  <si>
    <t>41022/Ü/30824/2021/2</t>
  </si>
  <si>
    <t>11017/Ü/30821/2021/2</t>
  </si>
  <si>
    <t>14030/Ü/30816/2021/5</t>
  </si>
  <si>
    <t>53022/Ü/30758/2021/2</t>
  </si>
  <si>
    <t xml:space="preserve">Kossuth L. u. </t>
  </si>
  <si>
    <t>14016/Ü/70307/2022/2</t>
  </si>
  <si>
    <t>049.V.0409/2022/2</t>
  </si>
  <si>
    <t>51018/Ü/30827/2021/2</t>
  </si>
  <si>
    <t>191.V.1480/2021/28.</t>
  </si>
  <si>
    <t>32022/Ü/30828/2021/2</t>
  </si>
  <si>
    <t>191.V.0259/2022/2</t>
  </si>
  <si>
    <t>11046/Ü/30826/2021/2</t>
  </si>
  <si>
    <t>191.V.1488/2021/51</t>
  </si>
  <si>
    <t>Vörösmarty M.</t>
  </si>
  <si>
    <t>22012/Ü/30822/2021/2</t>
  </si>
  <si>
    <t>191.V.0256/2022/2</t>
  </si>
  <si>
    <t>11077/Ü/30846/2021/2</t>
  </si>
  <si>
    <t>049.V.0265/2022/2</t>
  </si>
  <si>
    <t>14038/Ü/30834/2021/2</t>
  </si>
  <si>
    <t>191.V.1498/2021</t>
  </si>
  <si>
    <t>14038/Ü/30833/2021/2</t>
  </si>
  <si>
    <t>32021/Ü/30824/2021/2</t>
  </si>
  <si>
    <t>049.V.0398/2022/2</t>
  </si>
  <si>
    <t>32012/Ü/30851/2021/2</t>
  </si>
  <si>
    <t>049.V.0286/2022/2</t>
  </si>
  <si>
    <t>11020/Ü/30838/2021/2</t>
  </si>
  <si>
    <t>049.V.0295/2022/2</t>
  </si>
  <si>
    <t>12017/Ü/30152/2021/2</t>
  </si>
  <si>
    <t>191.V.0253/2022/2</t>
  </si>
  <si>
    <t>51012/Ü/30830/2021/2</t>
  </si>
  <si>
    <t>049.V.0294/2022/2</t>
  </si>
  <si>
    <t>32023/Ü/30818/2021/2</t>
  </si>
  <si>
    <t>191.V.0254/2022/2</t>
  </si>
  <si>
    <t>Arany 1-3</t>
  </si>
  <si>
    <t>22018/Ü/30817/2021/2</t>
  </si>
  <si>
    <t>49.V.1573/2021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</si>
  <si>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</si>
  <si>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</si>
  <si>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</si>
  <si>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</si>
  <si>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</si>
  <si>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</si>
  <si>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</si>
  <si>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</si>
  <si>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</si>
  <si>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</si>
  <si>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</si>
  <si>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</si>
  <si>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049.V.0488/22</t>
  </si>
  <si>
    <t>191.V.1416/2016</t>
  </si>
  <si>
    <t>049.V.670/22</t>
  </si>
  <si>
    <t>594.V.1390/22</t>
  </si>
  <si>
    <t>41015/Ü/70030/20</t>
  </si>
  <si>
    <t>Fizetési meghagyási díj</t>
  </si>
  <si>
    <t>Eljárási/végrehajtási ktg.</t>
  </si>
  <si>
    <t>Ktg összesen</t>
  </si>
  <si>
    <t>Összesen</t>
  </si>
  <si>
    <t>1/D.</t>
  </si>
  <si>
    <t xml:space="preserve">Kazinczy F. u. </t>
  </si>
  <si>
    <t>BEFEJEZVE</t>
  </si>
  <si>
    <t>Jó szerencsét u. 2. fszt. 2.</t>
  </si>
  <si>
    <t>27363 (visszautalás)</t>
  </si>
  <si>
    <t xml:space="preserve">Nagyszántó u. </t>
  </si>
  <si>
    <t>49.V.945/2022</t>
  </si>
  <si>
    <t>Kazinczy F. u.</t>
  </si>
  <si>
    <t>Báta, Sík u.</t>
  </si>
  <si>
    <t>6.</t>
  </si>
  <si>
    <t>150000 (Caritastól)</t>
  </si>
  <si>
    <t>Zrínyi M. u. 32.</t>
  </si>
  <si>
    <t xml:space="preserve">Kazinczy F. u. 7. </t>
  </si>
  <si>
    <t>7.</t>
  </si>
  <si>
    <t>B.J.</t>
  </si>
  <si>
    <t>B.E.</t>
  </si>
  <si>
    <t>B.Jné</t>
  </si>
  <si>
    <t>B.Gy.</t>
  </si>
  <si>
    <t>Cs.J.</t>
  </si>
  <si>
    <t>D.L.</t>
  </si>
  <si>
    <t>D.Lné</t>
  </si>
  <si>
    <t>D.Fné</t>
  </si>
  <si>
    <t>G.M.M.</t>
  </si>
  <si>
    <t>E.L.</t>
  </si>
  <si>
    <t>F.Kné</t>
  </si>
  <si>
    <t>F.Zs.</t>
  </si>
  <si>
    <t>H.Fné</t>
  </si>
  <si>
    <t>H.Jné</t>
  </si>
  <si>
    <t>H.K. és L.F.</t>
  </si>
  <si>
    <t>H.Z. és B.M.</t>
  </si>
  <si>
    <t>I.M.</t>
  </si>
  <si>
    <t>I.L. és neje</t>
  </si>
  <si>
    <t>J.M.</t>
  </si>
  <si>
    <t>K.M.</t>
  </si>
  <si>
    <t>K.T.</t>
  </si>
  <si>
    <t>K.G.</t>
  </si>
  <si>
    <t>K.B.E.</t>
  </si>
  <si>
    <t>K.Z. és neje</t>
  </si>
  <si>
    <t>L.Jné és K.J.</t>
  </si>
  <si>
    <t>L.V.I.</t>
  </si>
  <si>
    <t>M.B.</t>
  </si>
  <si>
    <t>N.Zné és T.Z.</t>
  </si>
  <si>
    <t>O.J.</t>
  </si>
  <si>
    <t>O.Gy.</t>
  </si>
  <si>
    <t>O.K.</t>
  </si>
  <si>
    <t>O.Lné</t>
  </si>
  <si>
    <t>O.R.</t>
  </si>
  <si>
    <t>O.S.</t>
  </si>
  <si>
    <t>O.Sné</t>
  </si>
  <si>
    <t>O.Sné és F.T.</t>
  </si>
  <si>
    <t>O.T.</t>
  </si>
  <si>
    <t>Ó.L.</t>
  </si>
  <si>
    <t>P.Cs.</t>
  </si>
  <si>
    <t>(P) Cs.A.</t>
  </si>
  <si>
    <t>R.I.</t>
  </si>
  <si>
    <t>S.K.</t>
  </si>
  <si>
    <t>Sné O.Zs.</t>
  </si>
  <si>
    <t>S.J.</t>
  </si>
  <si>
    <t>Sz.T.</t>
  </si>
  <si>
    <t>Sz.J.</t>
  </si>
  <si>
    <t>K.(Sz.)M.</t>
  </si>
  <si>
    <t>Sz.M.</t>
  </si>
  <si>
    <t>T.Zs.</t>
  </si>
  <si>
    <t>T.I.</t>
  </si>
  <si>
    <t>U.Cs.</t>
  </si>
  <si>
    <t>V.H.</t>
  </si>
  <si>
    <t>Z.B.</t>
  </si>
  <si>
    <t>Zs.J.</t>
  </si>
  <si>
    <t>O.Jné</t>
  </si>
  <si>
    <t>K.Gy.</t>
  </si>
  <si>
    <t>J.Jné (kertbérlet)</t>
  </si>
  <si>
    <t>O.P.</t>
  </si>
  <si>
    <t>Végrehajtótól beérkezett összegek(2022.)</t>
  </si>
  <si>
    <t>Harkány, Berek u.50.</t>
  </si>
  <si>
    <t>Z.Gy.</t>
  </si>
  <si>
    <t>K.D.(H.D.)</t>
  </si>
  <si>
    <t>Ifjúság u.</t>
  </si>
  <si>
    <t>fszt.</t>
  </si>
  <si>
    <t>M.J. (elhunyt)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</si>
</sst>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#,##0\ &quot;Ft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theme="1" tint="4.9989318521683403E-2"/>
      <name val="Times New Roman"/>
      <family val="1"/>
      <charset val="238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5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4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6" fontId="4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center"/>
    </xf>
  </cellXfs>
  <cellStyles count="2">
    <cellStyle name="Normál" xfId="0" builtinId="0"/>
    <cellStyle name="Normál 2" xfId="1" xr:uid="{0FC23D58-2296-4095-8203-BE6A6770144F}"/>
  </cellStyles>
  <dxfs count="65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057F0-9AFD-457E-98DB-F740DA491B57}">
  <dimension ref="A1:AB69"/>
  <sheetViews>
    <sheetView tabSelected="1" view="pageBreakPreview" topLeftCell="D1" zoomScale="60" zoomScaleNormal="100" workbookViewId="0">
      <selection activeCell="H72" sqref="H72"/>
    </sheetView>
  </sheetViews>
  <sheetFormatPr defaultRowHeight="15" x14ac:dyDescent="0.25"/>
  <cols>
    <col min="1" max="1" width="16.28515625" bestFit="1" customWidth="1"/>
    <col min="2" max="2" width="24.140625" bestFit="1" customWidth="1"/>
    <col min="6" max="6" width="11.5703125" customWidth="1"/>
    <col min="7" max="7" width="14.7109375" bestFit="1" customWidth="1"/>
    <col min="8" max="8" width="11.28515625" bestFit="1" customWidth="1"/>
    <col min="9" max="9" width="23.28515625" bestFit="1" customWidth="1"/>
    <col min="10" max="10" width="22.28515625" bestFit="1" customWidth="1"/>
    <col min="11" max="11" width="13.42578125" bestFit="1" customWidth="1"/>
    <col min="12" max="12" width="14.7109375" customWidth="1"/>
    <col min="13" max="13" width="24.140625" bestFit="1" customWidth="1"/>
    <col min="14" max="14" width="21.5703125" bestFit="1" customWidth="1"/>
  </cols>
  <sheetData>
    <row r="1" spans="1:28" x14ac:dyDescent="0.25">
      <c r="A1" s="33" t="s">
        <v>0</v>
      </c>
      <c r="B1" s="33" t="s">
        <v>1</v>
      </c>
      <c r="C1" s="30" t="s">
        <v>2</v>
      </c>
      <c r="D1" s="30" t="s">
        <v>3</v>
      </c>
      <c r="E1" s="30" t="s">
        <v>4</v>
      </c>
      <c r="F1" s="32" t="s">
        <v>5</v>
      </c>
      <c r="G1" s="30" t="s">
        <v>6</v>
      </c>
      <c r="H1" s="30" t="s">
        <v>7</v>
      </c>
      <c r="I1" s="31" t="s">
        <v>149</v>
      </c>
      <c r="J1" s="31" t="s">
        <v>148</v>
      </c>
      <c r="K1" s="31" t="s">
        <v>150</v>
      </c>
      <c r="L1" s="29" t="s">
        <v>8</v>
      </c>
      <c r="M1" s="29" t="s">
        <v>9</v>
      </c>
      <c r="N1" s="29"/>
      <c r="O1" s="29" t="s">
        <v>224</v>
      </c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15"/>
      <c r="AB1" s="6"/>
    </row>
    <row r="2" spans="1:28" x14ac:dyDescent="0.25">
      <c r="A2" s="33"/>
      <c r="B2" s="33"/>
      <c r="C2" s="30"/>
      <c r="D2" s="30"/>
      <c r="E2" s="30"/>
      <c r="F2" s="32"/>
      <c r="G2" s="30"/>
      <c r="H2" s="30"/>
      <c r="I2" s="31"/>
      <c r="J2" s="31"/>
      <c r="K2" s="31"/>
      <c r="L2" s="29"/>
      <c r="M2" s="29"/>
      <c r="N2" s="29"/>
      <c r="O2" s="12" t="s">
        <v>131</v>
      </c>
      <c r="P2" s="12" t="s">
        <v>132</v>
      </c>
      <c r="Q2" s="12" t="s">
        <v>133</v>
      </c>
      <c r="R2" s="12" t="s">
        <v>134</v>
      </c>
      <c r="S2" s="12" t="s">
        <v>135</v>
      </c>
      <c r="T2" s="12" t="s">
        <v>136</v>
      </c>
      <c r="U2" s="12" t="s">
        <v>137</v>
      </c>
      <c r="V2" s="12" t="s">
        <v>138</v>
      </c>
      <c r="W2" s="12" t="s">
        <v>139</v>
      </c>
      <c r="X2" s="12" t="s">
        <v>140</v>
      </c>
      <c r="Y2" s="12" t="s">
        <v>141</v>
      </c>
      <c r="Z2" s="12" t="s">
        <v>142</v>
      </c>
      <c r="AA2" s="13" t="s">
        <v>151</v>
      </c>
      <c r="AB2" s="6"/>
    </row>
    <row r="3" spans="1:28" x14ac:dyDescent="0.25">
      <c r="A3" s="21" t="s">
        <v>166</v>
      </c>
      <c r="B3" s="21" t="s">
        <v>10</v>
      </c>
      <c r="C3" s="1">
        <v>15</v>
      </c>
      <c r="D3" s="1">
        <v>2</v>
      </c>
      <c r="E3" s="1">
        <v>3</v>
      </c>
      <c r="F3" s="7">
        <v>360145</v>
      </c>
      <c r="G3" s="7">
        <v>173116</v>
      </c>
      <c r="H3" s="7"/>
      <c r="I3" s="7">
        <v>15998</v>
      </c>
      <c r="J3" s="7">
        <v>8000</v>
      </c>
      <c r="K3" s="7">
        <f>SUM(I3:J3)</f>
        <v>23998</v>
      </c>
      <c r="L3" s="1"/>
      <c r="M3" s="14" t="s">
        <v>11</v>
      </c>
      <c r="N3" s="14" t="s">
        <v>12</v>
      </c>
      <c r="O3" s="14"/>
      <c r="P3" s="14"/>
      <c r="Q3" s="14"/>
      <c r="R3" s="15">
        <v>62514</v>
      </c>
      <c r="S3" s="15"/>
      <c r="T3" s="15"/>
      <c r="U3" s="15"/>
      <c r="V3" s="15"/>
      <c r="W3" s="15"/>
      <c r="X3" s="15"/>
      <c r="Y3" s="15"/>
      <c r="Z3" s="15"/>
      <c r="AA3" s="16">
        <f>SUM(O3:Z3)</f>
        <v>62514</v>
      </c>
      <c r="AB3" s="6"/>
    </row>
    <row r="4" spans="1:28" x14ac:dyDescent="0.25">
      <c r="A4" s="21" t="s">
        <v>167</v>
      </c>
      <c r="B4" s="21" t="s">
        <v>13</v>
      </c>
      <c r="C4" s="1">
        <v>43</v>
      </c>
      <c r="D4" s="1" t="s">
        <v>14</v>
      </c>
      <c r="E4" s="1">
        <v>2</v>
      </c>
      <c r="F4" s="7">
        <v>301384</v>
      </c>
      <c r="G4" s="7" t="s">
        <v>15</v>
      </c>
      <c r="H4" s="7" t="s">
        <v>15</v>
      </c>
      <c r="I4" s="7">
        <v>9042</v>
      </c>
      <c r="J4" s="7">
        <v>8000</v>
      </c>
      <c r="K4" s="7">
        <f t="shared" ref="K4:K23" si="0">SUM(I4:J4)</f>
        <v>17042</v>
      </c>
      <c r="L4" s="1"/>
      <c r="M4" s="14" t="s">
        <v>16</v>
      </c>
      <c r="N4" s="14" t="s">
        <v>17</v>
      </c>
      <c r="O4" s="14"/>
      <c r="P4" s="14"/>
      <c r="Q4" s="14"/>
      <c r="R4" s="15"/>
      <c r="S4" s="15"/>
      <c r="T4" s="15">
        <v>81725</v>
      </c>
      <c r="U4" s="15">
        <v>96149</v>
      </c>
      <c r="V4" s="15">
        <v>110184</v>
      </c>
      <c r="W4" s="15">
        <v>50032</v>
      </c>
      <c r="X4" s="15"/>
      <c r="Y4" s="15"/>
      <c r="Z4" s="15"/>
      <c r="AA4" s="16">
        <f>SUM(O4:Z4)</f>
        <v>338090</v>
      </c>
      <c r="AB4" s="6"/>
    </row>
    <row r="5" spans="1:28" x14ac:dyDescent="0.25">
      <c r="A5" s="21" t="s">
        <v>168</v>
      </c>
      <c r="B5" s="21" t="s">
        <v>18</v>
      </c>
      <c r="C5" s="1">
        <v>9</v>
      </c>
      <c r="D5" s="1" t="s">
        <v>14</v>
      </c>
      <c r="E5" s="1">
        <v>2</v>
      </c>
      <c r="F5" s="7">
        <v>79192</v>
      </c>
      <c r="G5" s="7">
        <v>179995</v>
      </c>
      <c r="H5" s="7" t="s">
        <v>15</v>
      </c>
      <c r="I5" s="7">
        <v>8000</v>
      </c>
      <c r="J5" s="7">
        <v>8000</v>
      </c>
      <c r="K5" s="7">
        <f t="shared" si="0"/>
        <v>16000</v>
      </c>
      <c r="L5" s="1"/>
      <c r="M5" s="14" t="s">
        <v>19</v>
      </c>
      <c r="N5" s="14" t="s">
        <v>20</v>
      </c>
      <c r="O5" s="14"/>
      <c r="P5" s="14"/>
      <c r="Q5" s="14"/>
      <c r="R5" s="15"/>
      <c r="S5" s="15"/>
      <c r="T5" s="15"/>
      <c r="U5" s="15"/>
      <c r="V5" s="15"/>
      <c r="W5" s="15"/>
      <c r="X5" s="15"/>
      <c r="Y5" s="15"/>
      <c r="Z5" s="15"/>
      <c r="AA5" s="16">
        <f t="shared" ref="AA5:AA26" si="1">SUM(O5:Z5)</f>
        <v>0</v>
      </c>
      <c r="AB5" s="6"/>
    </row>
    <row r="6" spans="1:28" x14ac:dyDescent="0.25">
      <c r="A6" s="21" t="s">
        <v>166</v>
      </c>
      <c r="B6" s="21" t="s">
        <v>18</v>
      </c>
      <c r="C6" s="1">
        <v>11</v>
      </c>
      <c r="D6" s="1">
        <v>1</v>
      </c>
      <c r="E6" s="1">
        <v>2</v>
      </c>
      <c r="F6" s="7">
        <v>232712</v>
      </c>
      <c r="G6" s="7">
        <v>179146</v>
      </c>
      <c r="H6" s="7" t="s">
        <v>15</v>
      </c>
      <c r="I6" s="7">
        <v>12356</v>
      </c>
      <c r="J6" s="7">
        <v>8000</v>
      </c>
      <c r="K6" s="7">
        <f t="shared" si="0"/>
        <v>20356</v>
      </c>
      <c r="L6" s="1"/>
      <c r="M6" s="14" t="s">
        <v>21</v>
      </c>
      <c r="N6" s="14" t="s">
        <v>22</v>
      </c>
      <c r="O6" s="14"/>
      <c r="P6" s="14"/>
      <c r="Q6" s="14"/>
      <c r="R6" s="15">
        <v>15000</v>
      </c>
      <c r="S6" s="15"/>
      <c r="T6" s="15"/>
      <c r="U6" s="15"/>
      <c r="V6" s="15"/>
      <c r="W6" s="15"/>
      <c r="X6" s="15"/>
      <c r="Y6" s="15"/>
      <c r="Z6" s="15"/>
      <c r="AA6" s="16">
        <f t="shared" si="1"/>
        <v>15000</v>
      </c>
      <c r="AB6" s="6"/>
    </row>
    <row r="7" spans="1:28" x14ac:dyDescent="0.25">
      <c r="A7" s="21" t="s">
        <v>169</v>
      </c>
      <c r="B7" s="21"/>
      <c r="C7" s="1"/>
      <c r="D7" s="1"/>
      <c r="E7" s="1"/>
      <c r="F7" s="7"/>
      <c r="G7" s="7"/>
      <c r="H7" s="7"/>
      <c r="I7" s="7"/>
      <c r="J7" s="7">
        <v>8000</v>
      </c>
      <c r="K7" s="7">
        <f t="shared" si="0"/>
        <v>8000</v>
      </c>
      <c r="L7" s="1"/>
      <c r="M7" s="14" t="s">
        <v>147</v>
      </c>
      <c r="N7" s="14"/>
      <c r="O7" s="14"/>
      <c r="P7" s="14"/>
      <c r="Q7" s="14"/>
      <c r="R7" s="15"/>
      <c r="S7" s="15"/>
      <c r="T7" s="15"/>
      <c r="U7" s="15"/>
      <c r="V7" s="15">
        <v>8899</v>
      </c>
      <c r="W7" s="15">
        <v>8101</v>
      </c>
      <c r="X7" s="15"/>
      <c r="Y7" s="15"/>
      <c r="Z7" s="15"/>
      <c r="AA7" s="16">
        <f t="shared" si="1"/>
        <v>17000</v>
      </c>
      <c r="AB7" s="6"/>
    </row>
    <row r="8" spans="1:28" x14ac:dyDescent="0.25">
      <c r="A8" s="21" t="s">
        <v>170</v>
      </c>
      <c r="B8" s="21" t="s">
        <v>18</v>
      </c>
      <c r="C8" s="1">
        <v>14</v>
      </c>
      <c r="D8" s="1">
        <v>1</v>
      </c>
      <c r="E8" s="1">
        <v>3</v>
      </c>
      <c r="F8" s="7">
        <v>83157</v>
      </c>
      <c r="G8" s="7">
        <v>151153</v>
      </c>
      <c r="H8" s="7" t="s">
        <v>15</v>
      </c>
      <c r="I8" s="7">
        <v>8000</v>
      </c>
      <c r="J8" s="7">
        <v>8000</v>
      </c>
      <c r="K8" s="7">
        <f t="shared" si="0"/>
        <v>16000</v>
      </c>
      <c r="L8" s="1"/>
      <c r="M8" s="14" t="s">
        <v>23</v>
      </c>
      <c r="N8" s="14" t="s">
        <v>24</v>
      </c>
      <c r="O8" s="14"/>
      <c r="P8" s="14"/>
      <c r="Q8" s="14">
        <v>18132</v>
      </c>
      <c r="R8" s="15"/>
      <c r="S8" s="15"/>
      <c r="T8" s="15"/>
      <c r="U8" s="15"/>
      <c r="V8" s="15"/>
      <c r="W8" s="15"/>
      <c r="X8" s="15"/>
      <c r="Y8" s="15"/>
      <c r="Z8" s="15"/>
      <c r="AA8" s="16">
        <f t="shared" si="1"/>
        <v>18132</v>
      </c>
      <c r="AB8" s="6"/>
    </row>
    <row r="9" spans="1:28" x14ac:dyDescent="0.25">
      <c r="A9" s="21" t="s">
        <v>171</v>
      </c>
      <c r="B9" s="21" t="s">
        <v>25</v>
      </c>
      <c r="C9" s="1">
        <v>32</v>
      </c>
      <c r="D9" s="1">
        <v>3</v>
      </c>
      <c r="E9" s="1">
        <v>3</v>
      </c>
      <c r="F9" s="7">
        <v>94379</v>
      </c>
      <c r="G9" s="7">
        <v>70103</v>
      </c>
      <c r="H9" s="7" t="s">
        <v>15</v>
      </c>
      <c r="I9" s="7">
        <v>8000</v>
      </c>
      <c r="J9" s="7">
        <v>8000</v>
      </c>
      <c r="K9" s="7">
        <f t="shared" si="0"/>
        <v>16000</v>
      </c>
      <c r="L9" s="1" t="s">
        <v>26</v>
      </c>
      <c r="M9" s="14" t="s">
        <v>27</v>
      </c>
      <c r="N9" s="14" t="s">
        <v>28</v>
      </c>
      <c r="O9" s="14"/>
      <c r="P9" s="14"/>
      <c r="Q9" s="14"/>
      <c r="R9" s="15"/>
      <c r="S9" s="15"/>
      <c r="T9" s="15"/>
      <c r="U9" s="15"/>
      <c r="V9" s="15"/>
      <c r="W9" s="15"/>
      <c r="X9" s="15"/>
      <c r="Y9" s="15"/>
      <c r="Z9" s="15"/>
      <c r="AA9" s="16">
        <f t="shared" si="1"/>
        <v>0</v>
      </c>
      <c r="AB9" s="6"/>
    </row>
    <row r="10" spans="1:28" x14ac:dyDescent="0.25">
      <c r="A10" s="21" t="s">
        <v>172</v>
      </c>
      <c r="B10" s="21" t="s">
        <v>25</v>
      </c>
      <c r="C10" s="1">
        <v>32</v>
      </c>
      <c r="D10" s="1">
        <v>3</v>
      </c>
      <c r="E10" s="1">
        <v>3</v>
      </c>
      <c r="F10" s="7">
        <v>94379</v>
      </c>
      <c r="G10" s="7">
        <v>70103</v>
      </c>
      <c r="H10" s="7" t="s">
        <v>15</v>
      </c>
      <c r="I10" s="7">
        <v>8000</v>
      </c>
      <c r="J10" s="7">
        <v>8000</v>
      </c>
      <c r="K10" s="7">
        <f t="shared" si="0"/>
        <v>16000</v>
      </c>
      <c r="L10" s="1"/>
      <c r="M10" s="14" t="s">
        <v>29</v>
      </c>
      <c r="N10" s="14" t="s">
        <v>30</v>
      </c>
      <c r="O10" s="14"/>
      <c r="P10" s="14"/>
      <c r="Q10" s="14"/>
      <c r="R10" s="15"/>
      <c r="S10" s="15">
        <f>8000+17000</f>
        <v>25000</v>
      </c>
      <c r="T10" s="15"/>
      <c r="U10" s="15"/>
      <c r="V10" s="15"/>
      <c r="W10" s="15"/>
      <c r="X10" s="15">
        <v>31512</v>
      </c>
      <c r="Y10" s="15"/>
      <c r="Z10" s="15"/>
      <c r="AA10" s="16">
        <f t="shared" si="1"/>
        <v>56512</v>
      </c>
      <c r="AB10" s="6"/>
    </row>
    <row r="11" spans="1:28" x14ac:dyDescent="0.25">
      <c r="A11" s="21" t="s">
        <v>173</v>
      </c>
      <c r="B11" s="21" t="s">
        <v>31</v>
      </c>
      <c r="C11" s="1">
        <v>3</v>
      </c>
      <c r="D11" s="1">
        <v>3</v>
      </c>
      <c r="E11" s="1">
        <v>4</v>
      </c>
      <c r="F11" s="7">
        <v>189753</v>
      </c>
      <c r="G11" s="7">
        <v>165177</v>
      </c>
      <c r="H11" s="7" t="s">
        <v>15</v>
      </c>
      <c r="I11" s="7">
        <v>10648</v>
      </c>
      <c r="J11" s="7">
        <v>8000</v>
      </c>
      <c r="K11" s="7">
        <f t="shared" si="0"/>
        <v>18648</v>
      </c>
      <c r="L11" s="1"/>
      <c r="M11" s="14" t="s">
        <v>32</v>
      </c>
      <c r="N11" s="14" t="s">
        <v>33</v>
      </c>
      <c r="O11" s="14"/>
      <c r="P11" s="14"/>
      <c r="Q11" s="14"/>
      <c r="R11" s="15"/>
      <c r="S11" s="15">
        <v>21751</v>
      </c>
      <c r="T11" s="15"/>
      <c r="U11" s="15">
        <v>40802</v>
      </c>
      <c r="V11" s="15"/>
      <c r="W11" s="15"/>
      <c r="X11" s="15"/>
      <c r="Y11" s="15"/>
      <c r="Z11" s="15"/>
      <c r="AA11" s="16">
        <f t="shared" si="1"/>
        <v>62553</v>
      </c>
      <c r="AB11" s="6"/>
    </row>
    <row r="12" spans="1:28" x14ac:dyDescent="0.25">
      <c r="A12" s="21" t="s">
        <v>174</v>
      </c>
      <c r="B12" s="21"/>
      <c r="C12" s="1"/>
      <c r="D12" s="1"/>
      <c r="E12" s="1"/>
      <c r="F12" s="7"/>
      <c r="G12" s="7"/>
      <c r="H12" s="7"/>
      <c r="I12" s="7"/>
      <c r="J12" s="7">
        <v>8000</v>
      </c>
      <c r="K12" s="7">
        <f t="shared" si="0"/>
        <v>8000</v>
      </c>
      <c r="L12" s="1"/>
      <c r="M12" s="14"/>
      <c r="N12" s="14" t="s">
        <v>144</v>
      </c>
      <c r="O12" s="14"/>
      <c r="P12" s="14">
        <v>66358</v>
      </c>
      <c r="Q12" s="14"/>
      <c r="R12" s="15">
        <v>1000</v>
      </c>
      <c r="S12" s="15"/>
      <c r="T12" s="15"/>
      <c r="U12" s="15"/>
      <c r="V12" s="15"/>
      <c r="W12" s="15"/>
      <c r="X12" s="15"/>
      <c r="Y12" s="15"/>
      <c r="Z12" s="15"/>
      <c r="AA12" s="16">
        <f t="shared" si="1"/>
        <v>67358</v>
      </c>
      <c r="AB12" s="6"/>
    </row>
    <row r="13" spans="1:28" x14ac:dyDescent="0.25">
      <c r="A13" s="21" t="s">
        <v>175</v>
      </c>
      <c r="B13" s="21" t="s">
        <v>34</v>
      </c>
      <c r="C13" s="1">
        <v>22</v>
      </c>
      <c r="D13" s="1">
        <v>1</v>
      </c>
      <c r="E13" s="1">
        <v>2</v>
      </c>
      <c r="F13" s="7">
        <v>150780</v>
      </c>
      <c r="G13" s="7">
        <v>116653</v>
      </c>
      <c r="H13" s="7" t="s">
        <v>15</v>
      </c>
      <c r="I13" s="7">
        <v>8023</v>
      </c>
      <c r="J13" s="7">
        <v>8000</v>
      </c>
      <c r="K13" s="7">
        <f t="shared" si="0"/>
        <v>16023</v>
      </c>
      <c r="L13" s="1"/>
      <c r="M13" s="14" t="s">
        <v>35</v>
      </c>
      <c r="N13" s="14" t="s">
        <v>36</v>
      </c>
      <c r="O13" s="14"/>
      <c r="P13" s="14"/>
      <c r="Q13" s="14"/>
      <c r="R13" s="15"/>
      <c r="S13" s="15"/>
      <c r="T13" s="15"/>
      <c r="U13" s="15"/>
      <c r="V13" s="15"/>
      <c r="W13" s="15"/>
      <c r="X13" s="15"/>
      <c r="Y13" s="15"/>
      <c r="Z13" s="15"/>
      <c r="AA13" s="16">
        <f t="shared" si="1"/>
        <v>0</v>
      </c>
      <c r="AB13" s="6"/>
    </row>
    <row r="14" spans="1:28" x14ac:dyDescent="0.25">
      <c r="A14" s="21" t="s">
        <v>176</v>
      </c>
      <c r="B14" s="21" t="s">
        <v>34</v>
      </c>
      <c r="C14" s="1">
        <v>6</v>
      </c>
      <c r="D14" s="1" t="s">
        <v>14</v>
      </c>
      <c r="E14" s="1">
        <v>4</v>
      </c>
      <c r="F14" s="7" t="s">
        <v>15</v>
      </c>
      <c r="G14" s="7">
        <v>135300</v>
      </c>
      <c r="H14" s="7" t="s">
        <v>15</v>
      </c>
      <c r="I14" s="7">
        <v>8000</v>
      </c>
      <c r="J14" s="7">
        <v>8000</v>
      </c>
      <c r="K14" s="7">
        <v>16000</v>
      </c>
      <c r="L14" s="8"/>
      <c r="M14" s="14" t="s">
        <v>37</v>
      </c>
      <c r="N14" s="14"/>
      <c r="O14" s="14"/>
      <c r="P14" s="14"/>
      <c r="Q14" s="14"/>
      <c r="R14" s="15"/>
      <c r="S14" s="15"/>
      <c r="T14" s="15"/>
      <c r="U14" s="15"/>
      <c r="V14" s="15"/>
      <c r="W14" s="15"/>
      <c r="X14" s="15"/>
      <c r="Y14" s="15"/>
      <c r="Z14" s="15"/>
      <c r="AA14" s="16">
        <f t="shared" si="1"/>
        <v>0</v>
      </c>
      <c r="AB14" s="6"/>
    </row>
    <row r="15" spans="1:28" x14ac:dyDescent="0.25">
      <c r="A15" s="21" t="s">
        <v>177</v>
      </c>
      <c r="B15" s="21" t="s">
        <v>18</v>
      </c>
      <c r="C15" s="1">
        <v>10</v>
      </c>
      <c r="D15" s="1" t="s">
        <v>38</v>
      </c>
      <c r="E15" s="1">
        <v>2</v>
      </c>
      <c r="F15" s="7">
        <v>261920</v>
      </c>
      <c r="G15" s="7">
        <v>214480</v>
      </c>
      <c r="H15" s="7" t="s">
        <v>15</v>
      </c>
      <c r="I15" s="7">
        <v>14292</v>
      </c>
      <c r="J15" s="7">
        <v>8000</v>
      </c>
      <c r="K15" s="7">
        <f t="shared" si="0"/>
        <v>22292</v>
      </c>
      <c r="L15" s="1"/>
      <c r="M15" s="14" t="s">
        <v>39</v>
      </c>
      <c r="N15" s="14"/>
      <c r="O15" s="14"/>
      <c r="P15" s="14"/>
      <c r="Q15" s="14"/>
      <c r="R15" s="15"/>
      <c r="S15" s="15"/>
      <c r="T15" s="15"/>
      <c r="U15" s="15"/>
      <c r="V15" s="15"/>
      <c r="W15" s="15"/>
      <c r="X15" s="15"/>
      <c r="Y15" s="15"/>
      <c r="Z15" s="15"/>
      <c r="AA15" s="16">
        <f t="shared" si="1"/>
        <v>0</v>
      </c>
      <c r="AB15" s="6"/>
    </row>
    <row r="16" spans="1:28" x14ac:dyDescent="0.25">
      <c r="A16" s="21" t="s">
        <v>227</v>
      </c>
      <c r="B16" s="21" t="s">
        <v>18</v>
      </c>
      <c r="C16" s="1">
        <v>13</v>
      </c>
      <c r="D16" s="1"/>
      <c r="E16" s="1">
        <v>4</v>
      </c>
      <c r="F16" s="7">
        <v>176425</v>
      </c>
      <c r="G16" s="7">
        <v>194677</v>
      </c>
      <c r="H16" s="7" t="s">
        <v>15</v>
      </c>
      <c r="I16" s="7">
        <v>11133</v>
      </c>
      <c r="J16" s="7">
        <v>8000</v>
      </c>
      <c r="K16" s="7">
        <f t="shared" si="0"/>
        <v>19133</v>
      </c>
      <c r="L16" s="1"/>
      <c r="M16" s="14" t="s">
        <v>40</v>
      </c>
      <c r="N16" s="14" t="s">
        <v>41</v>
      </c>
      <c r="O16" s="14"/>
      <c r="P16" s="14"/>
      <c r="Q16" s="14"/>
      <c r="R16" s="15">
        <f>8000+11133+12441+21281+46434</f>
        <v>99289</v>
      </c>
      <c r="S16" s="15">
        <v>101682</v>
      </c>
      <c r="T16" s="15">
        <v>79826</v>
      </c>
      <c r="U16" s="15">
        <v>86637</v>
      </c>
      <c r="V16" s="15">
        <v>84028</v>
      </c>
      <c r="W16" s="15"/>
      <c r="X16" s="15"/>
      <c r="Y16" s="15"/>
      <c r="Z16" s="15"/>
      <c r="AA16" s="16">
        <f t="shared" si="1"/>
        <v>451462</v>
      </c>
      <c r="AB16" s="17" t="s">
        <v>154</v>
      </c>
    </row>
    <row r="17" spans="1:28" x14ac:dyDescent="0.25">
      <c r="A17" s="21" t="s">
        <v>178</v>
      </c>
      <c r="B17" s="21" t="s">
        <v>42</v>
      </c>
      <c r="C17" s="1">
        <v>17</v>
      </c>
      <c r="D17" s="1" t="s">
        <v>14</v>
      </c>
      <c r="E17" s="1">
        <v>3</v>
      </c>
      <c r="F17" s="7">
        <v>458356</v>
      </c>
      <c r="G17" s="7" t="s">
        <v>15</v>
      </c>
      <c r="H17" s="7" t="s">
        <v>15</v>
      </c>
      <c r="I17" s="7">
        <v>13751</v>
      </c>
      <c r="J17" s="7">
        <v>8000</v>
      </c>
      <c r="K17" s="7">
        <f t="shared" si="0"/>
        <v>21751</v>
      </c>
      <c r="L17" s="1" t="s">
        <v>43</v>
      </c>
      <c r="M17" s="7" t="s">
        <v>44</v>
      </c>
      <c r="N17" s="14" t="s">
        <v>45</v>
      </c>
      <c r="O17" s="14"/>
      <c r="P17" s="14"/>
      <c r="Q17" s="14">
        <v>53711</v>
      </c>
      <c r="R17" s="15"/>
      <c r="S17" s="15"/>
      <c r="T17" s="15"/>
      <c r="U17" s="15"/>
      <c r="V17" s="15"/>
      <c r="W17" s="15"/>
      <c r="X17" s="15" t="s">
        <v>162</v>
      </c>
      <c r="Y17" s="15"/>
      <c r="Z17" s="15"/>
      <c r="AA17" s="16">
        <f t="shared" si="1"/>
        <v>53711</v>
      </c>
      <c r="AB17" s="6"/>
    </row>
    <row r="18" spans="1:28" x14ac:dyDescent="0.25">
      <c r="A18" s="21" t="s">
        <v>179</v>
      </c>
      <c r="B18" s="21" t="s">
        <v>42</v>
      </c>
      <c r="C18" s="1">
        <v>17</v>
      </c>
      <c r="D18" s="1" t="s">
        <v>14</v>
      </c>
      <c r="E18" s="1">
        <v>1</v>
      </c>
      <c r="F18" s="1">
        <v>510479</v>
      </c>
      <c r="G18" s="9" t="s">
        <v>15</v>
      </c>
      <c r="H18" s="9" t="s">
        <v>15</v>
      </c>
      <c r="I18" s="10">
        <v>15314</v>
      </c>
      <c r="J18" s="10">
        <v>8000</v>
      </c>
      <c r="K18" s="7">
        <f t="shared" si="0"/>
        <v>23314</v>
      </c>
      <c r="L18" s="1" t="s">
        <v>43</v>
      </c>
      <c r="M18" s="14" t="s">
        <v>46</v>
      </c>
      <c r="N18" s="14" t="s">
        <v>47</v>
      </c>
      <c r="O18" s="14"/>
      <c r="P18" s="14"/>
      <c r="Q18" s="14"/>
      <c r="R18" s="15"/>
      <c r="S18" s="15"/>
      <c r="T18" s="15">
        <v>19399</v>
      </c>
      <c r="U18" s="15">
        <f>5112+7305+7305</f>
        <v>19722</v>
      </c>
      <c r="V18" s="15">
        <f>2129+695</f>
        <v>2824</v>
      </c>
      <c r="W18" s="15">
        <v>17963</v>
      </c>
      <c r="X18" s="15"/>
      <c r="Y18" s="15"/>
      <c r="Z18" s="15"/>
      <c r="AA18" s="16">
        <f t="shared" si="1"/>
        <v>59908</v>
      </c>
      <c r="AB18" s="6"/>
    </row>
    <row r="19" spans="1:28" x14ac:dyDescent="0.25">
      <c r="A19" s="21" t="s">
        <v>180</v>
      </c>
      <c r="B19" s="21" t="s">
        <v>18</v>
      </c>
      <c r="C19" s="1">
        <v>3</v>
      </c>
      <c r="D19" s="1">
        <v>2</v>
      </c>
      <c r="E19" s="1">
        <v>4</v>
      </c>
      <c r="F19" s="7">
        <v>15885</v>
      </c>
      <c r="G19" s="7" t="s">
        <v>15</v>
      </c>
      <c r="H19" s="7" t="s">
        <v>15</v>
      </c>
      <c r="I19" s="7">
        <v>8000</v>
      </c>
      <c r="J19" s="7">
        <v>8000</v>
      </c>
      <c r="K19" s="7">
        <f t="shared" si="0"/>
        <v>16000</v>
      </c>
      <c r="L19" s="1"/>
      <c r="M19" s="14" t="s">
        <v>48</v>
      </c>
      <c r="N19" s="14"/>
      <c r="O19" s="14"/>
      <c r="P19" s="14"/>
      <c r="Q19" s="14"/>
      <c r="R19" s="15"/>
      <c r="S19" s="15"/>
      <c r="T19" s="15"/>
      <c r="U19" s="15"/>
      <c r="V19" s="15"/>
      <c r="W19" s="15"/>
      <c r="X19" s="15"/>
      <c r="Y19" s="15"/>
      <c r="Z19" s="15"/>
      <c r="AA19" s="16">
        <f t="shared" si="1"/>
        <v>0</v>
      </c>
      <c r="AB19" s="6"/>
    </row>
    <row r="20" spans="1:28" x14ac:dyDescent="0.25">
      <c r="A20" s="21" t="s">
        <v>180</v>
      </c>
      <c r="B20" s="21" t="s">
        <v>18</v>
      </c>
      <c r="C20" s="1">
        <v>3</v>
      </c>
      <c r="D20" s="1">
        <v>2</v>
      </c>
      <c r="E20" s="1">
        <v>4</v>
      </c>
      <c r="F20" s="7" t="s">
        <v>15</v>
      </c>
      <c r="G20" s="7">
        <v>57428</v>
      </c>
      <c r="H20" s="7" t="s">
        <v>15</v>
      </c>
      <c r="I20" s="7">
        <v>8000</v>
      </c>
      <c r="J20" s="7">
        <v>8000</v>
      </c>
      <c r="K20" s="7">
        <f t="shared" si="0"/>
        <v>16000</v>
      </c>
      <c r="L20" s="1"/>
      <c r="M20" s="14" t="s">
        <v>49</v>
      </c>
      <c r="N20" s="14"/>
      <c r="O20" s="14"/>
      <c r="P20" s="14"/>
      <c r="Q20" s="14"/>
      <c r="R20" s="15"/>
      <c r="S20" s="15"/>
      <c r="T20" s="15"/>
      <c r="U20" s="15"/>
      <c r="V20" s="15"/>
      <c r="W20" s="15"/>
      <c r="X20" s="15"/>
      <c r="Y20" s="15"/>
      <c r="Z20" s="15"/>
      <c r="AA20" s="16">
        <f t="shared" si="1"/>
        <v>0</v>
      </c>
      <c r="AB20" s="6"/>
    </row>
    <row r="21" spans="1:28" x14ac:dyDescent="0.25">
      <c r="A21" s="21" t="s">
        <v>181</v>
      </c>
      <c r="B21" s="21" t="s">
        <v>25</v>
      </c>
      <c r="C21" s="1">
        <v>32</v>
      </c>
      <c r="D21" s="1" t="s">
        <v>14</v>
      </c>
      <c r="E21" s="1">
        <v>1</v>
      </c>
      <c r="F21" s="7">
        <v>272112</v>
      </c>
      <c r="G21" s="7" t="s">
        <v>15</v>
      </c>
      <c r="H21" s="7" t="s">
        <v>15</v>
      </c>
      <c r="I21" s="7">
        <v>8163</v>
      </c>
      <c r="J21" s="7">
        <v>8000</v>
      </c>
      <c r="K21" s="7">
        <f t="shared" si="0"/>
        <v>16163</v>
      </c>
      <c r="L21" s="1"/>
      <c r="M21" s="14" t="s">
        <v>50</v>
      </c>
      <c r="N21" s="14" t="s">
        <v>51</v>
      </c>
      <c r="O21" s="14"/>
      <c r="P21" s="14"/>
      <c r="Q21" s="14"/>
      <c r="R21" s="15"/>
      <c r="S21" s="15"/>
      <c r="T21" s="15"/>
      <c r="U21" s="15"/>
      <c r="V21" s="15"/>
      <c r="W21" s="15"/>
      <c r="X21" s="15"/>
      <c r="Y21" s="15"/>
      <c r="Z21" s="15"/>
      <c r="AA21" s="16">
        <f t="shared" si="1"/>
        <v>0</v>
      </c>
      <c r="AB21" s="6"/>
    </row>
    <row r="22" spans="1:28" x14ac:dyDescent="0.25">
      <c r="A22" s="21" t="s">
        <v>182</v>
      </c>
      <c r="B22" s="21" t="s">
        <v>18</v>
      </c>
      <c r="C22" s="1">
        <v>13</v>
      </c>
      <c r="D22" s="1">
        <v>2</v>
      </c>
      <c r="E22" s="1">
        <v>4</v>
      </c>
      <c r="F22" s="7">
        <v>88641</v>
      </c>
      <c r="G22" s="7">
        <v>217488</v>
      </c>
      <c r="H22" s="7" t="s">
        <v>15</v>
      </c>
      <c r="I22" s="7">
        <v>9184</v>
      </c>
      <c r="J22" s="7">
        <v>8000</v>
      </c>
      <c r="K22" s="7">
        <f t="shared" si="0"/>
        <v>17184</v>
      </c>
      <c r="L22" s="1"/>
      <c r="M22" s="14" t="s">
        <v>52</v>
      </c>
      <c r="N22" s="14" t="s">
        <v>53</v>
      </c>
      <c r="O22" s="14"/>
      <c r="P22" s="14"/>
      <c r="Q22" s="14"/>
      <c r="R22" s="15"/>
      <c r="S22" s="15">
        <v>190</v>
      </c>
      <c r="T22" s="15"/>
      <c r="U22" s="15"/>
      <c r="V22" s="15">
        <v>662</v>
      </c>
      <c r="W22" s="15"/>
      <c r="X22" s="15"/>
      <c r="Y22" s="15"/>
      <c r="Z22" s="15"/>
      <c r="AA22" s="16">
        <f t="shared" si="1"/>
        <v>852</v>
      </c>
      <c r="AB22" s="6"/>
    </row>
    <row r="23" spans="1:28" x14ac:dyDescent="0.25">
      <c r="A23" s="21" t="s">
        <v>183</v>
      </c>
      <c r="B23" s="21" t="s">
        <v>18</v>
      </c>
      <c r="C23" s="1">
        <v>13</v>
      </c>
      <c r="D23" s="1" t="s">
        <v>14</v>
      </c>
      <c r="E23" s="1">
        <v>1</v>
      </c>
      <c r="F23" s="7">
        <v>169290</v>
      </c>
      <c r="G23" s="7" t="s">
        <v>15</v>
      </c>
      <c r="H23" s="7" t="s">
        <v>15</v>
      </c>
      <c r="I23" s="7">
        <v>8000</v>
      </c>
      <c r="J23" s="7">
        <v>8000</v>
      </c>
      <c r="K23" s="7">
        <f t="shared" si="0"/>
        <v>16000</v>
      </c>
      <c r="L23" s="1"/>
      <c r="M23" s="14" t="s">
        <v>54</v>
      </c>
      <c r="N23" s="14"/>
      <c r="O23" s="14"/>
      <c r="P23" s="14"/>
      <c r="Q23" s="14"/>
      <c r="R23" s="15"/>
      <c r="S23" s="15"/>
      <c r="T23" s="15"/>
      <c r="U23" s="15"/>
      <c r="V23" s="15"/>
      <c r="W23" s="15"/>
      <c r="X23" s="15"/>
      <c r="Y23" s="15"/>
      <c r="Z23" s="15"/>
      <c r="AA23" s="16">
        <f t="shared" si="1"/>
        <v>0</v>
      </c>
      <c r="AB23" s="6"/>
    </row>
    <row r="24" spans="1:28" x14ac:dyDescent="0.25">
      <c r="A24" s="22" t="s">
        <v>222</v>
      </c>
      <c r="B24" s="22" t="s">
        <v>163</v>
      </c>
      <c r="C24" s="15"/>
      <c r="D24" s="15"/>
      <c r="E24" s="15"/>
      <c r="F24" s="15"/>
      <c r="G24" s="15"/>
      <c r="H24" s="15"/>
      <c r="I24" s="15"/>
      <c r="J24" s="15">
        <v>8000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>
        <v>109584</v>
      </c>
      <c r="Z24" s="15"/>
      <c r="AA24" s="16">
        <f t="shared" si="1"/>
        <v>109584</v>
      </c>
      <c r="AB24" s="6"/>
    </row>
    <row r="25" spans="1:28" x14ac:dyDescent="0.25">
      <c r="A25" s="21" t="s">
        <v>184</v>
      </c>
      <c r="B25" s="21" t="s">
        <v>55</v>
      </c>
      <c r="C25" s="1">
        <v>7</v>
      </c>
      <c r="D25" s="1">
        <v>1</v>
      </c>
      <c r="E25" s="1">
        <v>3</v>
      </c>
      <c r="F25" s="7">
        <v>182508</v>
      </c>
      <c r="G25" s="7">
        <v>102015</v>
      </c>
      <c r="H25" s="7" t="s">
        <v>15</v>
      </c>
      <c r="I25" s="7">
        <v>8536</v>
      </c>
      <c r="J25" s="7">
        <v>8000</v>
      </c>
      <c r="K25" s="7">
        <f>SUM(I25:J25)</f>
        <v>16536</v>
      </c>
      <c r="L25" s="1" t="s">
        <v>56</v>
      </c>
      <c r="M25" s="14" t="s">
        <v>57</v>
      </c>
      <c r="N25" s="14" t="s">
        <v>58</v>
      </c>
      <c r="O25" s="14"/>
      <c r="P25" s="14"/>
      <c r="Q25" s="14"/>
      <c r="R25" s="15"/>
      <c r="S25" s="15">
        <v>19274</v>
      </c>
      <c r="T25" s="15">
        <v>8000</v>
      </c>
      <c r="U25" s="15">
        <f>8536+4767</f>
        <v>13303</v>
      </c>
      <c r="V25" s="15"/>
      <c r="W25" s="15"/>
      <c r="X25" s="15"/>
      <c r="Y25" s="15"/>
      <c r="Z25" s="15"/>
      <c r="AA25" s="16">
        <f t="shared" si="1"/>
        <v>40577</v>
      </c>
      <c r="AB25" s="6"/>
    </row>
    <row r="26" spans="1:28" x14ac:dyDescent="0.25">
      <c r="A26" s="21" t="s">
        <v>185</v>
      </c>
      <c r="B26" s="21" t="s">
        <v>59</v>
      </c>
      <c r="C26" s="1" t="s">
        <v>60</v>
      </c>
      <c r="D26" s="1"/>
      <c r="E26" s="1"/>
      <c r="F26" s="7"/>
      <c r="G26" s="7"/>
      <c r="H26" s="7">
        <v>325750</v>
      </c>
      <c r="I26" s="7">
        <v>9773</v>
      </c>
      <c r="J26" s="7">
        <v>8000</v>
      </c>
      <c r="K26" s="7">
        <f>SUM(I26:J26)</f>
        <v>17773</v>
      </c>
      <c r="L26" s="1"/>
      <c r="M26" s="14" t="s">
        <v>61</v>
      </c>
      <c r="N26" s="14" t="s">
        <v>62</v>
      </c>
      <c r="O26" s="14"/>
      <c r="P26" s="14"/>
      <c r="Q26" s="14"/>
      <c r="R26" s="15"/>
      <c r="S26" s="15"/>
      <c r="T26" s="15"/>
      <c r="U26" s="15"/>
      <c r="V26" s="15"/>
      <c r="W26" s="15"/>
      <c r="X26" s="15"/>
      <c r="Y26" s="15"/>
      <c r="Z26" s="15"/>
      <c r="AA26" s="16">
        <f t="shared" si="1"/>
        <v>0</v>
      </c>
      <c r="AB26" s="6"/>
    </row>
    <row r="27" spans="1:28" x14ac:dyDescent="0.25">
      <c r="A27" s="21" t="s">
        <v>186</v>
      </c>
      <c r="B27" s="21" t="s">
        <v>63</v>
      </c>
      <c r="C27" s="1">
        <v>4</v>
      </c>
      <c r="D27" s="1" t="s">
        <v>14</v>
      </c>
      <c r="E27" s="1">
        <v>2</v>
      </c>
      <c r="F27" s="7">
        <v>154870</v>
      </c>
      <c r="G27" s="7" t="s">
        <v>15</v>
      </c>
      <c r="H27" s="7">
        <v>169950</v>
      </c>
      <c r="I27" s="7">
        <v>9745</v>
      </c>
      <c r="J27" s="7">
        <v>8000</v>
      </c>
      <c r="K27" s="7">
        <f>SUM(I27:J27)</f>
        <v>17745</v>
      </c>
      <c r="L27" s="1"/>
      <c r="M27" s="14" t="s">
        <v>64</v>
      </c>
      <c r="N27" s="14" t="s">
        <v>65</v>
      </c>
      <c r="O27" s="14"/>
      <c r="P27" s="14"/>
      <c r="Q27" s="14"/>
      <c r="R27" s="15">
        <f>3169+20208</f>
        <v>23377</v>
      </c>
      <c r="S27" s="15">
        <f>805+4831+9481</f>
        <v>15117</v>
      </c>
      <c r="T27" s="15">
        <v>26472</v>
      </c>
      <c r="U27" s="15">
        <v>27509</v>
      </c>
      <c r="V27" s="15">
        <v>27509</v>
      </c>
      <c r="W27" s="15">
        <v>27509</v>
      </c>
      <c r="X27" s="15"/>
      <c r="Y27" s="15"/>
      <c r="Z27" s="15"/>
      <c r="AA27" s="16">
        <f>SUM(O27:Z27)</f>
        <v>147493</v>
      </c>
      <c r="AB27" s="6"/>
    </row>
    <row r="28" spans="1:28" x14ac:dyDescent="0.25">
      <c r="A28" s="21" t="s">
        <v>187</v>
      </c>
      <c r="B28" s="21" t="s">
        <v>108</v>
      </c>
      <c r="C28" s="1">
        <v>10</v>
      </c>
      <c r="D28" s="1">
        <v>3</v>
      </c>
      <c r="E28" s="1">
        <v>3</v>
      </c>
      <c r="F28" s="7"/>
      <c r="G28" s="7"/>
      <c r="H28" s="7"/>
      <c r="I28" s="7"/>
      <c r="J28" s="7">
        <v>8000</v>
      </c>
      <c r="K28" s="7">
        <f>SUM(I28:J28)</f>
        <v>8000</v>
      </c>
      <c r="L28" s="1"/>
      <c r="M28" s="14"/>
      <c r="N28" s="14" t="s">
        <v>145</v>
      </c>
      <c r="O28" s="14"/>
      <c r="P28" s="14"/>
      <c r="Q28" s="14"/>
      <c r="R28" s="15"/>
      <c r="S28" s="15"/>
      <c r="T28" s="15"/>
      <c r="U28" s="15">
        <v>5000</v>
      </c>
      <c r="V28" s="15">
        <v>5000</v>
      </c>
      <c r="W28" s="15">
        <v>5000</v>
      </c>
      <c r="X28" s="15">
        <v>2000</v>
      </c>
      <c r="Y28" s="15"/>
      <c r="Z28" s="15"/>
      <c r="AA28" s="16">
        <f>SUM(O28:Z28)</f>
        <v>17000</v>
      </c>
      <c r="AB28" s="6"/>
    </row>
    <row r="29" spans="1:28" x14ac:dyDescent="0.25">
      <c r="A29" s="22" t="s">
        <v>221</v>
      </c>
      <c r="B29" s="22" t="s">
        <v>160</v>
      </c>
      <c r="C29" s="15" t="s">
        <v>161</v>
      </c>
      <c r="D29" s="15"/>
      <c r="E29" s="15"/>
      <c r="F29" s="15"/>
      <c r="G29" s="15"/>
      <c r="H29" s="15"/>
      <c r="I29" s="15">
        <v>250000</v>
      </c>
      <c r="J29" s="15">
        <v>8000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>
        <v>113000</v>
      </c>
      <c r="Y29" s="15"/>
      <c r="Z29" s="15"/>
      <c r="AA29" s="16">
        <f t="shared" ref="AA29:AA43" si="2">SUM(O29:Z29)</f>
        <v>113000</v>
      </c>
      <c r="AB29" s="17" t="s">
        <v>154</v>
      </c>
    </row>
    <row r="30" spans="1:28" x14ac:dyDescent="0.25">
      <c r="A30" s="21" t="s">
        <v>188</v>
      </c>
      <c r="B30" s="3" t="s">
        <v>153</v>
      </c>
      <c r="C30" s="1" t="s">
        <v>152</v>
      </c>
      <c r="D30" s="1">
        <v>1</v>
      </c>
      <c r="E30" s="1">
        <v>5</v>
      </c>
      <c r="F30" s="7"/>
      <c r="G30" s="7"/>
      <c r="H30" s="7"/>
      <c r="I30" s="7">
        <v>17000</v>
      </c>
      <c r="J30" s="7">
        <v>8000</v>
      </c>
      <c r="K30" s="7">
        <v>17000</v>
      </c>
      <c r="L30" s="1"/>
      <c r="M30" s="14"/>
      <c r="N30" s="14"/>
      <c r="O30" s="14"/>
      <c r="P30" s="14"/>
      <c r="Q30" s="14"/>
      <c r="R30" s="15"/>
      <c r="S30" s="15"/>
      <c r="T30" s="15"/>
      <c r="U30" s="15"/>
      <c r="V30" s="15"/>
      <c r="W30" s="15"/>
      <c r="X30" s="15"/>
      <c r="Y30" s="15"/>
      <c r="Z30" s="15"/>
      <c r="AA30" s="16">
        <f t="shared" si="2"/>
        <v>0</v>
      </c>
      <c r="AB30" s="6"/>
    </row>
    <row r="31" spans="1:28" x14ac:dyDescent="0.25">
      <c r="A31" s="21" t="s">
        <v>189</v>
      </c>
      <c r="B31" s="21" t="s">
        <v>66</v>
      </c>
      <c r="C31" s="1">
        <v>4</v>
      </c>
      <c r="D31" s="1">
        <v>4</v>
      </c>
      <c r="E31" s="1">
        <v>15</v>
      </c>
      <c r="F31" s="7">
        <v>51900</v>
      </c>
      <c r="G31" s="7">
        <v>12828</v>
      </c>
      <c r="H31" s="7" t="s">
        <v>15</v>
      </c>
      <c r="I31" s="7">
        <v>8000</v>
      </c>
      <c r="J31" s="7">
        <v>8000</v>
      </c>
      <c r="K31" s="7">
        <f>SUM(I31:J31)</f>
        <v>16000</v>
      </c>
      <c r="L31" s="1"/>
      <c r="M31" s="14" t="s">
        <v>67</v>
      </c>
      <c r="N31" s="14" t="s">
        <v>68</v>
      </c>
      <c r="O31" s="14"/>
      <c r="P31" s="14"/>
      <c r="Q31" s="14"/>
      <c r="R31" s="15"/>
      <c r="S31" s="15">
        <v>17000</v>
      </c>
      <c r="T31" s="15"/>
      <c r="U31" s="15">
        <v>16000</v>
      </c>
      <c r="V31" s="15"/>
      <c r="W31" s="15"/>
      <c r="X31" s="15"/>
      <c r="Y31" s="15"/>
      <c r="Z31" s="15"/>
      <c r="AA31" s="16">
        <f t="shared" si="2"/>
        <v>33000</v>
      </c>
      <c r="AB31" s="6"/>
    </row>
    <row r="32" spans="1:28" x14ac:dyDescent="0.25">
      <c r="A32" s="21" t="s">
        <v>190</v>
      </c>
      <c r="B32" s="21" t="s">
        <v>18</v>
      </c>
      <c r="C32" s="1">
        <v>11</v>
      </c>
      <c r="D32" s="1">
        <v>1</v>
      </c>
      <c r="E32" s="1">
        <v>4</v>
      </c>
      <c r="F32" s="7">
        <v>391860</v>
      </c>
      <c r="G32" s="7" t="s">
        <v>15</v>
      </c>
      <c r="H32" s="7" t="s">
        <v>15</v>
      </c>
      <c r="I32" s="7">
        <v>11756</v>
      </c>
      <c r="J32" s="7">
        <v>8000</v>
      </c>
      <c r="K32" s="7">
        <f>SUM(I32:J32)</f>
        <v>19756</v>
      </c>
      <c r="L32" s="1"/>
      <c r="M32" s="14" t="s">
        <v>69</v>
      </c>
      <c r="N32" s="14"/>
      <c r="O32" s="14"/>
      <c r="P32" s="14">
        <v>155017</v>
      </c>
      <c r="Q32" s="14">
        <f>55556+55556</f>
        <v>111112</v>
      </c>
      <c r="R32" s="15"/>
      <c r="S32" s="15"/>
      <c r="T32" s="15"/>
      <c r="U32" s="15"/>
      <c r="V32" s="15"/>
      <c r="W32" s="15"/>
      <c r="X32" s="15"/>
      <c r="Y32" s="15"/>
      <c r="Z32" s="15"/>
      <c r="AA32" s="16">
        <f t="shared" si="2"/>
        <v>266129</v>
      </c>
      <c r="AB32" s="6"/>
    </row>
    <row r="33" spans="1:28" x14ac:dyDescent="0.25">
      <c r="A33" s="21" t="s">
        <v>191</v>
      </c>
      <c r="B33" s="21" t="s">
        <v>25</v>
      </c>
      <c r="C33" s="1">
        <v>8</v>
      </c>
      <c r="D33" s="1" t="s">
        <v>14</v>
      </c>
      <c r="E33" s="1">
        <v>1</v>
      </c>
      <c r="F33" s="7">
        <v>39280</v>
      </c>
      <c r="G33" s="7">
        <v>16504</v>
      </c>
      <c r="H33" s="7" t="s">
        <v>15</v>
      </c>
      <c r="I33" s="7">
        <v>8000</v>
      </c>
      <c r="J33" s="7">
        <v>8000</v>
      </c>
      <c r="K33" s="7">
        <f>SUM(I33:J33)</f>
        <v>16000</v>
      </c>
      <c r="L33" s="1"/>
      <c r="M33" s="14" t="s">
        <v>70</v>
      </c>
      <c r="N33" s="14" t="s">
        <v>71</v>
      </c>
      <c r="O33" s="14"/>
      <c r="P33" s="14"/>
      <c r="Q33" s="14"/>
      <c r="R33" s="15"/>
      <c r="S33" s="15"/>
      <c r="T33" s="15"/>
      <c r="U33" s="15"/>
      <c r="V33" s="15"/>
      <c r="W33" s="15"/>
      <c r="X33" s="15"/>
      <c r="Y33" s="15"/>
      <c r="Z33" s="15"/>
      <c r="AA33" s="16">
        <f t="shared" si="2"/>
        <v>0</v>
      </c>
      <c r="AB33" s="6"/>
    </row>
    <row r="34" spans="1:28" x14ac:dyDescent="0.25">
      <c r="A34" s="21" t="s">
        <v>192</v>
      </c>
      <c r="B34" s="21" t="s">
        <v>18</v>
      </c>
      <c r="C34" s="1">
        <v>13</v>
      </c>
      <c r="D34" s="1">
        <v>2</v>
      </c>
      <c r="E34" s="1">
        <v>1</v>
      </c>
      <c r="F34" s="7">
        <v>99268</v>
      </c>
      <c r="G34" s="7">
        <v>95122</v>
      </c>
      <c r="H34" s="7" t="s">
        <v>15</v>
      </c>
      <c r="I34" s="7">
        <v>8000</v>
      </c>
      <c r="J34" s="7">
        <v>8000</v>
      </c>
      <c r="K34" s="7">
        <f>SUM(I34:J34)</f>
        <v>16000</v>
      </c>
      <c r="L34" s="1"/>
      <c r="M34" s="14" t="s">
        <v>72</v>
      </c>
      <c r="N34" s="14" t="s">
        <v>73</v>
      </c>
      <c r="O34" s="14"/>
      <c r="P34" s="14"/>
      <c r="Q34" s="14"/>
      <c r="R34" s="15"/>
      <c r="S34" s="15"/>
      <c r="T34" s="15"/>
      <c r="U34" s="15"/>
      <c r="V34" s="15"/>
      <c r="W34" s="15">
        <v>861</v>
      </c>
      <c r="X34" s="15"/>
      <c r="Y34" s="15"/>
      <c r="Z34" s="15"/>
      <c r="AA34" s="16">
        <f t="shared" si="2"/>
        <v>861</v>
      </c>
      <c r="AB34" s="6"/>
    </row>
    <row r="35" spans="1:28" x14ac:dyDescent="0.25">
      <c r="A35" s="22" t="s">
        <v>230</v>
      </c>
      <c r="B35" s="22" t="s">
        <v>228</v>
      </c>
      <c r="C35" s="15">
        <v>42</v>
      </c>
      <c r="D35" s="15" t="s">
        <v>229</v>
      </c>
      <c r="E35" s="15">
        <v>1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>
        <v>258002</v>
      </c>
      <c r="Z35" s="15"/>
      <c r="AA35" s="16">
        <f t="shared" si="2"/>
        <v>258002</v>
      </c>
      <c r="AB35" s="6"/>
    </row>
    <row r="36" spans="1:28" x14ac:dyDescent="0.25">
      <c r="A36" s="21" t="s">
        <v>193</v>
      </c>
      <c r="B36" s="21" t="s">
        <v>34</v>
      </c>
      <c r="C36" s="1">
        <v>21</v>
      </c>
      <c r="D36" s="1">
        <v>3</v>
      </c>
      <c r="E36" s="1">
        <v>4</v>
      </c>
      <c r="F36" s="7" t="s">
        <v>15</v>
      </c>
      <c r="G36" s="7">
        <v>188891</v>
      </c>
      <c r="H36" s="7" t="s">
        <v>15</v>
      </c>
      <c r="I36" s="7">
        <v>8000</v>
      </c>
      <c r="J36" s="7">
        <v>8000</v>
      </c>
      <c r="K36" s="7">
        <f t="shared" ref="K36:K47" si="3">SUM(I36:J36)</f>
        <v>16000</v>
      </c>
      <c r="L36" s="1" t="s">
        <v>74</v>
      </c>
      <c r="M36" s="14" t="s">
        <v>75</v>
      </c>
      <c r="N36" s="14" t="s">
        <v>76</v>
      </c>
      <c r="O36" s="14"/>
      <c r="P36" s="14"/>
      <c r="Q36" s="14"/>
      <c r="R36" s="15"/>
      <c r="S36" s="15"/>
      <c r="T36" s="15"/>
      <c r="U36" s="15"/>
      <c r="V36" s="15"/>
      <c r="W36" s="15"/>
      <c r="X36" s="15"/>
      <c r="Y36" s="15"/>
      <c r="Z36" s="15"/>
      <c r="AA36" s="16">
        <f t="shared" si="2"/>
        <v>0</v>
      </c>
      <c r="AB36" s="6"/>
    </row>
    <row r="37" spans="1:28" x14ac:dyDescent="0.25">
      <c r="A37" s="21" t="s">
        <v>194</v>
      </c>
      <c r="B37" s="21" t="s">
        <v>155</v>
      </c>
      <c r="C37" s="1"/>
      <c r="D37" s="1"/>
      <c r="E37" s="1"/>
      <c r="F37" s="7"/>
      <c r="G37" s="7"/>
      <c r="H37" s="7"/>
      <c r="I37" s="7">
        <v>27363</v>
      </c>
      <c r="J37" s="7">
        <v>8000</v>
      </c>
      <c r="K37" s="7">
        <f t="shared" si="3"/>
        <v>35363</v>
      </c>
      <c r="L37" s="1"/>
      <c r="M37" s="14"/>
      <c r="N37" s="14"/>
      <c r="O37" s="14"/>
      <c r="P37" s="14"/>
      <c r="Q37" s="14"/>
      <c r="R37" s="15"/>
      <c r="S37" s="15"/>
      <c r="T37" s="15"/>
      <c r="U37" s="15"/>
      <c r="V37" s="15"/>
      <c r="W37" s="15" t="s">
        <v>156</v>
      </c>
      <c r="X37" s="15"/>
      <c r="Y37" s="15"/>
      <c r="Z37" s="15"/>
      <c r="AA37" s="16">
        <f t="shared" si="2"/>
        <v>0</v>
      </c>
      <c r="AB37" s="6"/>
    </row>
    <row r="38" spans="1:28" x14ac:dyDescent="0.25">
      <c r="A38" s="21" t="s">
        <v>195</v>
      </c>
      <c r="B38" s="21" t="s">
        <v>18</v>
      </c>
      <c r="C38" s="1">
        <v>12</v>
      </c>
      <c r="D38" s="1" t="s">
        <v>14</v>
      </c>
      <c r="E38" s="1">
        <v>2</v>
      </c>
      <c r="F38" s="7">
        <v>301799</v>
      </c>
      <c r="G38" s="7">
        <v>214821</v>
      </c>
      <c r="H38" s="7" t="s">
        <v>15</v>
      </c>
      <c r="I38" s="7">
        <v>15499</v>
      </c>
      <c r="J38" s="7">
        <v>8000</v>
      </c>
      <c r="K38" s="7">
        <f t="shared" si="3"/>
        <v>23499</v>
      </c>
      <c r="L38" s="1"/>
      <c r="M38" s="14" t="s">
        <v>77</v>
      </c>
      <c r="N38" s="14" t="s">
        <v>78</v>
      </c>
      <c r="O38" s="14"/>
      <c r="P38" s="14"/>
      <c r="Q38" s="14"/>
      <c r="R38" s="15">
        <v>8000</v>
      </c>
      <c r="S38" s="15"/>
      <c r="T38" s="15"/>
      <c r="U38" s="15">
        <v>24171</v>
      </c>
      <c r="V38" s="15">
        <v>25731</v>
      </c>
      <c r="W38" s="15">
        <v>25731</v>
      </c>
      <c r="X38" s="15"/>
      <c r="Y38" s="15"/>
      <c r="Z38" s="15"/>
      <c r="AA38" s="16">
        <f t="shared" si="2"/>
        <v>83633</v>
      </c>
      <c r="AB38" s="6"/>
    </row>
    <row r="39" spans="1:28" x14ac:dyDescent="0.25">
      <c r="A39" s="21" t="s">
        <v>196</v>
      </c>
      <c r="B39" s="21" t="s">
        <v>18</v>
      </c>
      <c r="C39" s="1">
        <v>9</v>
      </c>
      <c r="D39" s="1">
        <v>3</v>
      </c>
      <c r="E39" s="1">
        <v>1</v>
      </c>
      <c r="F39" s="7">
        <v>159110</v>
      </c>
      <c r="G39" s="7">
        <v>189216</v>
      </c>
      <c r="H39" s="7" t="s">
        <v>15</v>
      </c>
      <c r="I39" s="7">
        <v>10450</v>
      </c>
      <c r="J39" s="7">
        <v>8000</v>
      </c>
      <c r="K39" s="7">
        <f t="shared" si="3"/>
        <v>18450</v>
      </c>
      <c r="L39" s="1"/>
      <c r="M39" s="14" t="s">
        <v>79</v>
      </c>
      <c r="N39" s="14"/>
      <c r="O39" s="14"/>
      <c r="P39" s="14"/>
      <c r="Q39" s="14"/>
      <c r="R39" s="15"/>
      <c r="S39" s="15"/>
      <c r="T39" s="15"/>
      <c r="U39" s="15"/>
      <c r="V39" s="15"/>
      <c r="W39" s="15"/>
      <c r="X39" s="15"/>
      <c r="Y39" s="15"/>
      <c r="Z39" s="15"/>
      <c r="AA39" s="16">
        <f t="shared" si="2"/>
        <v>0</v>
      </c>
      <c r="AB39" s="6"/>
    </row>
    <row r="40" spans="1:28" x14ac:dyDescent="0.25">
      <c r="A40" s="21" t="s">
        <v>197</v>
      </c>
      <c r="B40" s="21" t="s">
        <v>18</v>
      </c>
      <c r="C40" s="1">
        <v>8</v>
      </c>
      <c r="D40" s="1">
        <v>2</v>
      </c>
      <c r="E40" s="1">
        <v>2</v>
      </c>
      <c r="F40" s="7">
        <v>132112</v>
      </c>
      <c r="G40" s="7">
        <v>219894</v>
      </c>
      <c r="H40" s="7" t="s">
        <v>15</v>
      </c>
      <c r="I40" s="7">
        <v>10560</v>
      </c>
      <c r="J40" s="7">
        <v>8000</v>
      </c>
      <c r="K40" s="7">
        <f t="shared" si="3"/>
        <v>18560</v>
      </c>
      <c r="L40" s="1"/>
      <c r="M40" s="14" t="s">
        <v>80</v>
      </c>
      <c r="N40" s="14" t="s">
        <v>81</v>
      </c>
      <c r="O40" s="14"/>
      <c r="P40" s="14"/>
      <c r="Q40" s="14"/>
      <c r="R40" s="15"/>
      <c r="S40" s="15"/>
      <c r="T40" s="15"/>
      <c r="U40" s="15"/>
      <c r="V40" s="15"/>
      <c r="W40" s="15"/>
      <c r="X40" s="15"/>
      <c r="Y40" s="15"/>
      <c r="Z40" s="15"/>
      <c r="AA40" s="16">
        <f t="shared" si="2"/>
        <v>0</v>
      </c>
      <c r="AB40" s="6"/>
    </row>
    <row r="41" spans="1:28" x14ac:dyDescent="0.25">
      <c r="A41" s="21" t="s">
        <v>198</v>
      </c>
      <c r="B41" s="21" t="s">
        <v>25</v>
      </c>
      <c r="C41" s="1">
        <v>22</v>
      </c>
      <c r="D41" s="1">
        <v>3</v>
      </c>
      <c r="E41" s="1">
        <v>3</v>
      </c>
      <c r="F41" s="7">
        <v>249014</v>
      </c>
      <c r="G41" s="7">
        <v>128483</v>
      </c>
      <c r="H41" s="7" t="s">
        <v>15</v>
      </c>
      <c r="I41" s="7">
        <v>11325</v>
      </c>
      <c r="J41" s="7">
        <v>8000</v>
      </c>
      <c r="K41" s="7">
        <f t="shared" si="3"/>
        <v>19325</v>
      </c>
      <c r="L41" s="1"/>
      <c r="M41" s="14" t="s">
        <v>82</v>
      </c>
      <c r="N41" s="14" t="s">
        <v>83</v>
      </c>
      <c r="O41" s="14"/>
      <c r="P41" s="14"/>
      <c r="Q41" s="14">
        <v>17538</v>
      </c>
      <c r="R41" s="15">
        <v>4839</v>
      </c>
      <c r="S41" s="15">
        <f>40153+13194</f>
        <v>53347</v>
      </c>
      <c r="T41" s="15"/>
      <c r="U41" s="15">
        <v>25926</v>
      </c>
      <c r="V41" s="15">
        <f>25052+25926</f>
        <v>50978</v>
      </c>
      <c r="W41" s="15"/>
      <c r="X41" s="15"/>
      <c r="Y41" s="15"/>
      <c r="Z41" s="15"/>
      <c r="AA41" s="16">
        <f t="shared" si="2"/>
        <v>152628</v>
      </c>
      <c r="AB41" s="6"/>
    </row>
    <row r="42" spans="1:28" x14ac:dyDescent="0.25">
      <c r="A42" s="21" t="s">
        <v>199</v>
      </c>
      <c r="B42" s="21" t="s">
        <v>18</v>
      </c>
      <c r="C42" s="1" t="s">
        <v>84</v>
      </c>
      <c r="D42" s="1">
        <v>1</v>
      </c>
      <c r="E42" s="1">
        <v>3</v>
      </c>
      <c r="F42" s="7">
        <v>446150</v>
      </c>
      <c r="G42" s="7" t="s">
        <v>15</v>
      </c>
      <c r="H42" s="7">
        <v>1734</v>
      </c>
      <c r="I42" s="7">
        <v>13437</v>
      </c>
      <c r="J42" s="7">
        <v>8000</v>
      </c>
      <c r="K42" s="7">
        <f t="shared" si="3"/>
        <v>21437</v>
      </c>
      <c r="L42" s="1" t="s">
        <v>85</v>
      </c>
      <c r="M42" s="14" t="s">
        <v>86</v>
      </c>
      <c r="N42" s="14" t="s">
        <v>87</v>
      </c>
      <c r="O42" s="14"/>
      <c r="P42" s="14"/>
      <c r="Q42" s="14"/>
      <c r="R42" s="15"/>
      <c r="S42" s="15"/>
      <c r="T42" s="15"/>
      <c r="U42" s="15"/>
      <c r="V42" s="15">
        <v>14140</v>
      </c>
      <c r="W42" s="15">
        <v>18519</v>
      </c>
      <c r="X42" s="15">
        <v>18519</v>
      </c>
      <c r="Y42" s="15"/>
      <c r="Z42" s="15"/>
      <c r="AA42" s="16">
        <f t="shared" si="2"/>
        <v>51178</v>
      </c>
      <c r="AB42" s="6"/>
    </row>
    <row r="43" spans="1:28" x14ac:dyDescent="0.25">
      <c r="A43" s="21" t="s">
        <v>200</v>
      </c>
      <c r="B43" s="21" t="s">
        <v>18</v>
      </c>
      <c r="C43" s="1">
        <v>15</v>
      </c>
      <c r="D43" s="1" t="s">
        <v>14</v>
      </c>
      <c r="E43" s="1">
        <v>2</v>
      </c>
      <c r="F43" s="7">
        <v>163070</v>
      </c>
      <c r="G43" s="7">
        <v>206046</v>
      </c>
      <c r="H43" s="7" t="s">
        <v>15</v>
      </c>
      <c r="I43" s="7">
        <v>11073</v>
      </c>
      <c r="J43" s="7">
        <v>8000</v>
      </c>
      <c r="K43" s="7">
        <f t="shared" si="3"/>
        <v>19073</v>
      </c>
      <c r="L43" s="1"/>
      <c r="M43" s="14" t="s">
        <v>88</v>
      </c>
      <c r="N43" s="14" t="s">
        <v>89</v>
      </c>
      <c r="O43" s="14"/>
      <c r="P43" s="14"/>
      <c r="Q43" s="14"/>
      <c r="R43" s="15">
        <v>37396</v>
      </c>
      <c r="S43" s="15">
        <v>40726</v>
      </c>
      <c r="T43" s="15">
        <v>40726</v>
      </c>
      <c r="U43" s="15">
        <f>40726+2398</f>
        <v>43124</v>
      </c>
      <c r="V43" s="15"/>
      <c r="W43" s="15">
        <v>28381</v>
      </c>
      <c r="X43" s="15">
        <v>35807</v>
      </c>
      <c r="Y43" s="15">
        <v>40726</v>
      </c>
      <c r="Z43" s="15"/>
      <c r="AA43" s="16">
        <f t="shared" si="2"/>
        <v>266886</v>
      </c>
      <c r="AB43" s="6"/>
    </row>
    <row r="44" spans="1:28" x14ac:dyDescent="0.25">
      <c r="A44" s="21" t="s">
        <v>200</v>
      </c>
      <c r="B44" s="21" t="s">
        <v>18</v>
      </c>
      <c r="C44" s="1">
        <v>15</v>
      </c>
      <c r="D44" s="1" t="s">
        <v>14</v>
      </c>
      <c r="E44" s="1">
        <v>1</v>
      </c>
      <c r="F44" s="7">
        <v>302072</v>
      </c>
      <c r="G44" s="7">
        <v>184353</v>
      </c>
      <c r="H44" s="7" t="s">
        <v>15</v>
      </c>
      <c r="I44" s="7">
        <v>14593</v>
      </c>
      <c r="J44" s="7">
        <v>8000</v>
      </c>
      <c r="K44" s="7">
        <f t="shared" si="3"/>
        <v>22593</v>
      </c>
      <c r="L44" s="1"/>
      <c r="M44" s="14" t="s">
        <v>90</v>
      </c>
      <c r="N44" s="14" t="s">
        <v>91</v>
      </c>
      <c r="O44" s="14"/>
      <c r="P44" s="14"/>
      <c r="Q44" s="14"/>
      <c r="R44" s="15"/>
      <c r="S44" s="15"/>
      <c r="T44" s="15"/>
      <c r="U44" s="15"/>
      <c r="V44" s="15"/>
      <c r="W44" s="15"/>
      <c r="X44" s="15"/>
      <c r="Y44" s="15"/>
      <c r="Z44" s="15"/>
      <c r="AA44" s="16">
        <f>SUM(O44:Z44)</f>
        <v>0</v>
      </c>
      <c r="AB44" s="6"/>
    </row>
    <row r="45" spans="1:28" x14ac:dyDescent="0.25">
      <c r="A45" s="21" t="s">
        <v>200</v>
      </c>
      <c r="B45" s="21" t="s">
        <v>92</v>
      </c>
      <c r="C45" s="1">
        <v>29</v>
      </c>
      <c r="D45" s="1" t="s">
        <v>93</v>
      </c>
      <c r="E45" s="1">
        <v>1</v>
      </c>
      <c r="F45" s="7">
        <v>81087</v>
      </c>
      <c r="G45" s="7">
        <v>95705</v>
      </c>
      <c r="H45" s="7" t="s">
        <v>15</v>
      </c>
      <c r="I45" s="7">
        <v>8000</v>
      </c>
      <c r="J45" s="7">
        <v>8000</v>
      </c>
      <c r="K45" s="7">
        <f t="shared" si="3"/>
        <v>16000</v>
      </c>
      <c r="L45" s="1"/>
      <c r="M45" s="14" t="s">
        <v>94</v>
      </c>
      <c r="N45" s="14"/>
      <c r="O45" s="14"/>
      <c r="P45" s="14"/>
      <c r="Q45" s="14"/>
      <c r="R45" s="15"/>
      <c r="S45" s="15"/>
      <c r="T45" s="15"/>
      <c r="U45" s="15"/>
      <c r="V45" s="15"/>
      <c r="W45" s="15"/>
      <c r="X45" s="15"/>
      <c r="Y45" s="15"/>
      <c r="Z45" s="15"/>
      <c r="AA45" s="16">
        <f>SUM(O45:Z45)</f>
        <v>0</v>
      </c>
      <c r="AB45" s="6"/>
    </row>
    <row r="46" spans="1:28" x14ac:dyDescent="0.25">
      <c r="A46" s="21" t="s">
        <v>201</v>
      </c>
      <c r="B46" s="21" t="s">
        <v>18</v>
      </c>
      <c r="C46" s="1">
        <v>14</v>
      </c>
      <c r="D46" s="1">
        <v>2</v>
      </c>
      <c r="E46" s="1">
        <v>1</v>
      </c>
      <c r="F46" s="7" t="s">
        <v>15</v>
      </c>
      <c r="G46" s="7">
        <v>190518</v>
      </c>
      <c r="H46" s="7" t="s">
        <v>15</v>
      </c>
      <c r="I46" s="7">
        <v>8000</v>
      </c>
      <c r="J46" s="7">
        <v>8000</v>
      </c>
      <c r="K46" s="7">
        <f t="shared" si="3"/>
        <v>16000</v>
      </c>
      <c r="L46" s="1"/>
      <c r="M46" s="14" t="s">
        <v>95</v>
      </c>
      <c r="N46" s="14"/>
      <c r="O46" s="14"/>
      <c r="P46" s="14"/>
      <c r="Q46" s="14"/>
      <c r="R46" s="15"/>
      <c r="S46" s="15"/>
      <c r="T46" s="15"/>
      <c r="U46" s="15"/>
      <c r="V46" s="15"/>
      <c r="W46" s="15"/>
      <c r="X46" s="15"/>
      <c r="Y46" s="15"/>
      <c r="Z46" s="15"/>
      <c r="AA46" s="16">
        <f t="shared" ref="AA46:AA68" si="4">SUM(O46:Z46)</f>
        <v>0</v>
      </c>
      <c r="AB46" s="6"/>
    </row>
    <row r="47" spans="1:28" x14ac:dyDescent="0.25">
      <c r="A47" s="21" t="s">
        <v>201</v>
      </c>
      <c r="B47" s="21" t="s">
        <v>18</v>
      </c>
      <c r="C47" s="1">
        <v>14</v>
      </c>
      <c r="D47" s="1">
        <v>2</v>
      </c>
      <c r="E47" s="1">
        <v>1</v>
      </c>
      <c r="F47" s="7">
        <v>280676</v>
      </c>
      <c r="G47" s="7" t="s">
        <v>15</v>
      </c>
      <c r="H47" s="7" t="s">
        <v>15</v>
      </c>
      <c r="I47" s="7">
        <v>8420</v>
      </c>
      <c r="J47" s="7">
        <v>8000</v>
      </c>
      <c r="K47" s="7">
        <f t="shared" si="3"/>
        <v>16420</v>
      </c>
      <c r="L47" s="1"/>
      <c r="M47" s="14" t="s">
        <v>96</v>
      </c>
      <c r="N47" s="14"/>
      <c r="O47" s="14"/>
      <c r="P47" s="14"/>
      <c r="Q47" s="14"/>
      <c r="R47" s="15"/>
      <c r="S47" s="15"/>
      <c r="T47" s="15"/>
      <c r="U47" s="15"/>
      <c r="V47" s="15"/>
      <c r="W47" s="15"/>
      <c r="X47" s="15"/>
      <c r="Y47" s="15"/>
      <c r="Z47" s="15"/>
      <c r="AA47" s="16">
        <f t="shared" si="4"/>
        <v>0</v>
      </c>
      <c r="AB47" s="6"/>
    </row>
    <row r="48" spans="1:28" x14ac:dyDescent="0.25">
      <c r="A48" s="22" t="s">
        <v>223</v>
      </c>
      <c r="B48" s="22" t="s">
        <v>164</v>
      </c>
      <c r="C48" s="15" t="s">
        <v>165</v>
      </c>
      <c r="D48" s="15">
        <v>3</v>
      </c>
      <c r="E48" s="15">
        <v>5</v>
      </c>
      <c r="F48" s="15"/>
      <c r="G48" s="15"/>
      <c r="H48" s="15"/>
      <c r="I48" s="15"/>
      <c r="J48" s="15">
        <v>8000</v>
      </c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40726</v>
      </c>
      <c r="Z48" s="15"/>
      <c r="AA48" s="16">
        <f t="shared" si="4"/>
        <v>40726</v>
      </c>
      <c r="AB48" s="6"/>
    </row>
    <row r="49" spans="1:28" x14ac:dyDescent="0.25">
      <c r="A49" s="21" t="s">
        <v>202</v>
      </c>
      <c r="B49" s="21" t="s">
        <v>18</v>
      </c>
      <c r="C49" s="1">
        <v>7</v>
      </c>
      <c r="D49" s="1">
        <v>3</v>
      </c>
      <c r="E49" s="1">
        <v>3</v>
      </c>
      <c r="F49" s="7">
        <v>168007</v>
      </c>
      <c r="G49" s="7">
        <v>160330</v>
      </c>
      <c r="H49" s="7" t="s">
        <v>15</v>
      </c>
      <c r="I49" s="7">
        <v>9850</v>
      </c>
      <c r="J49" s="7">
        <v>8000</v>
      </c>
      <c r="K49" s="7">
        <f>SUM(I49:J49)</f>
        <v>17850</v>
      </c>
      <c r="L49" s="1"/>
      <c r="M49" s="14" t="s">
        <v>97</v>
      </c>
      <c r="N49" s="14"/>
      <c r="O49" s="14"/>
      <c r="P49" s="14"/>
      <c r="Q49" s="14"/>
      <c r="R49" s="15"/>
      <c r="S49" s="15"/>
      <c r="T49" s="15"/>
      <c r="U49" s="15"/>
      <c r="V49" s="15"/>
      <c r="W49" s="15"/>
      <c r="X49" s="15"/>
      <c r="Y49" s="15"/>
      <c r="Z49" s="15"/>
      <c r="AA49" s="16">
        <f t="shared" si="4"/>
        <v>0</v>
      </c>
      <c r="AB49" s="6"/>
    </row>
    <row r="50" spans="1:28" x14ac:dyDescent="0.25">
      <c r="A50" s="21" t="s">
        <v>203</v>
      </c>
      <c r="B50" s="21" t="s">
        <v>25</v>
      </c>
      <c r="C50" s="1">
        <v>22</v>
      </c>
      <c r="D50" s="1">
        <v>2</v>
      </c>
      <c r="E50" s="1">
        <v>1</v>
      </c>
      <c r="F50" s="7">
        <v>344320</v>
      </c>
      <c r="G50" s="7">
        <v>200301</v>
      </c>
      <c r="H50" s="7" t="s">
        <v>15</v>
      </c>
      <c r="I50" s="7">
        <v>16339</v>
      </c>
      <c r="J50" s="7">
        <v>8000</v>
      </c>
      <c r="K50" s="7">
        <f>SUM(I50:J50)</f>
        <v>24339</v>
      </c>
      <c r="L50" s="1"/>
      <c r="M50" s="14" t="s">
        <v>98</v>
      </c>
      <c r="N50" s="14"/>
      <c r="O50" s="14"/>
      <c r="P50" s="14"/>
      <c r="Q50" s="14"/>
      <c r="R50" s="15"/>
      <c r="S50" s="15"/>
      <c r="T50" s="15"/>
      <c r="U50" s="15"/>
      <c r="V50" s="15"/>
      <c r="W50" s="15"/>
      <c r="X50" s="15">
        <v>14167</v>
      </c>
      <c r="Y50" s="15"/>
      <c r="Z50" s="15"/>
      <c r="AA50" s="16">
        <f t="shared" si="4"/>
        <v>14167</v>
      </c>
      <c r="AB50" s="6"/>
    </row>
    <row r="51" spans="1:28" x14ac:dyDescent="0.25">
      <c r="A51" s="24" t="s">
        <v>220</v>
      </c>
      <c r="B51" s="24" t="s">
        <v>159</v>
      </c>
      <c r="C51" s="25">
        <v>7</v>
      </c>
      <c r="D51" s="25">
        <v>3</v>
      </c>
      <c r="E51" s="25">
        <v>2</v>
      </c>
      <c r="F51" s="26">
        <v>181970</v>
      </c>
      <c r="G51" s="25"/>
      <c r="H51" s="25" t="s">
        <v>15</v>
      </c>
      <c r="I51" s="26">
        <v>17000</v>
      </c>
      <c r="J51" s="25">
        <v>8000</v>
      </c>
      <c r="K51" s="4">
        <v>8000</v>
      </c>
      <c r="L51" s="4"/>
      <c r="M51" s="4"/>
      <c r="N51" s="19" t="s">
        <v>158</v>
      </c>
      <c r="O51" s="4"/>
      <c r="P51" s="4"/>
      <c r="Q51" s="4"/>
      <c r="R51" s="4"/>
      <c r="S51" s="4"/>
      <c r="T51" s="4"/>
      <c r="U51" s="4"/>
      <c r="V51" s="4"/>
      <c r="W51" s="4"/>
      <c r="X51" s="4">
        <v>8000</v>
      </c>
      <c r="Y51" s="4"/>
      <c r="Z51" s="4"/>
      <c r="AA51" s="5">
        <f t="shared" si="4"/>
        <v>8000</v>
      </c>
      <c r="AB51" s="2"/>
    </row>
    <row r="52" spans="1:28" x14ac:dyDescent="0.25">
      <c r="A52" s="21" t="s">
        <v>204</v>
      </c>
      <c r="B52" s="21" t="s">
        <v>99</v>
      </c>
      <c r="C52" s="1">
        <v>133</v>
      </c>
      <c r="D52" s="1"/>
      <c r="E52" s="1"/>
      <c r="F52" s="7"/>
      <c r="G52" s="7"/>
      <c r="H52" s="7">
        <v>405003</v>
      </c>
      <c r="I52" s="7">
        <v>8000</v>
      </c>
      <c r="J52" s="7">
        <v>8000</v>
      </c>
      <c r="K52" s="7">
        <f t="shared" ref="K52:K68" si="5">SUM(I52:J52)</f>
        <v>16000</v>
      </c>
      <c r="L52" s="1"/>
      <c r="M52" s="14" t="s">
        <v>100</v>
      </c>
      <c r="N52" s="14" t="s">
        <v>101</v>
      </c>
      <c r="O52" s="14"/>
      <c r="P52" s="14"/>
      <c r="Q52" s="14"/>
      <c r="R52" s="15"/>
      <c r="S52" s="15"/>
      <c r="T52" s="15"/>
      <c r="U52" s="15"/>
      <c r="V52" s="15">
        <v>453820</v>
      </c>
      <c r="W52" s="15"/>
      <c r="X52" s="15"/>
      <c r="Y52" s="15"/>
      <c r="Z52" s="15"/>
      <c r="AA52" s="16">
        <f t="shared" si="4"/>
        <v>453820</v>
      </c>
      <c r="AB52" s="18" t="s">
        <v>154</v>
      </c>
    </row>
    <row r="53" spans="1:28" x14ac:dyDescent="0.25">
      <c r="A53" s="21" t="s">
        <v>205</v>
      </c>
      <c r="B53" s="21" t="s">
        <v>157</v>
      </c>
      <c r="C53" s="1">
        <v>1</v>
      </c>
      <c r="D53" s="1">
        <v>4</v>
      </c>
      <c r="E53" s="1">
        <v>13</v>
      </c>
      <c r="F53" s="7"/>
      <c r="G53" s="7"/>
      <c r="H53" s="7"/>
      <c r="I53" s="7"/>
      <c r="J53" s="7">
        <v>8000</v>
      </c>
      <c r="K53" s="7">
        <f t="shared" si="5"/>
        <v>8000</v>
      </c>
      <c r="L53" s="1"/>
      <c r="M53" s="14"/>
      <c r="N53" s="14" t="s">
        <v>143</v>
      </c>
      <c r="O53" s="14"/>
      <c r="P53" s="14"/>
      <c r="Q53" s="14"/>
      <c r="R53" s="15"/>
      <c r="S53" s="15"/>
      <c r="T53" s="15"/>
      <c r="U53" s="15">
        <v>24028</v>
      </c>
      <c r="V53" s="15">
        <v>8000</v>
      </c>
      <c r="W53" s="15">
        <v>25000</v>
      </c>
      <c r="X53" s="15">
        <v>23148</v>
      </c>
      <c r="Y53" s="15"/>
      <c r="Z53" s="15"/>
      <c r="AA53" s="16">
        <f t="shared" si="4"/>
        <v>80176</v>
      </c>
      <c r="AB53" s="6"/>
    </row>
    <row r="54" spans="1:28" x14ac:dyDescent="0.25">
      <c r="A54" s="21" t="s">
        <v>206</v>
      </c>
      <c r="B54" s="21" t="s">
        <v>63</v>
      </c>
      <c r="C54" s="1">
        <v>3</v>
      </c>
      <c r="D54" s="1">
        <v>1</v>
      </c>
      <c r="E54" s="1">
        <v>3</v>
      </c>
      <c r="F54" s="7">
        <v>56764</v>
      </c>
      <c r="G54" s="7" t="s">
        <v>15</v>
      </c>
      <c r="H54" s="7" t="s">
        <v>15</v>
      </c>
      <c r="I54" s="7">
        <v>8000</v>
      </c>
      <c r="J54" s="7">
        <v>8000</v>
      </c>
      <c r="K54" s="7">
        <f t="shared" si="5"/>
        <v>16000</v>
      </c>
      <c r="L54" s="1"/>
      <c r="M54" s="14" t="s">
        <v>102</v>
      </c>
      <c r="N54" s="14" t="s">
        <v>103</v>
      </c>
      <c r="O54" s="14"/>
      <c r="P54" s="14"/>
      <c r="Q54" s="14">
        <v>35000</v>
      </c>
      <c r="R54" s="15">
        <f>6867+12111+5000+89764+25000</f>
        <v>138742</v>
      </c>
      <c r="S54" s="15"/>
      <c r="T54" s="15"/>
      <c r="U54" s="15"/>
      <c r="V54" s="15"/>
      <c r="W54" s="15"/>
      <c r="X54" s="15"/>
      <c r="Y54" s="15"/>
      <c r="Z54" s="15"/>
      <c r="AA54" s="16">
        <f t="shared" si="4"/>
        <v>173742</v>
      </c>
      <c r="AB54" s="6"/>
    </row>
    <row r="55" spans="1:28" x14ac:dyDescent="0.25">
      <c r="A55" s="21" t="s">
        <v>207</v>
      </c>
      <c r="B55" s="21" t="s">
        <v>18</v>
      </c>
      <c r="C55" s="1">
        <v>2</v>
      </c>
      <c r="D55" s="1">
        <v>1</v>
      </c>
      <c r="E55" s="1">
        <v>4</v>
      </c>
      <c r="F55" s="7">
        <v>555477</v>
      </c>
      <c r="G55" s="7">
        <v>249003</v>
      </c>
      <c r="H55" s="7" t="s">
        <v>15</v>
      </c>
      <c r="I55" s="7">
        <v>24134</v>
      </c>
      <c r="J55" s="7">
        <v>8000</v>
      </c>
      <c r="K55" s="7">
        <f t="shared" si="5"/>
        <v>32134</v>
      </c>
      <c r="L55" s="1"/>
      <c r="M55" s="14" t="s">
        <v>104</v>
      </c>
      <c r="N55" s="14" t="s">
        <v>105</v>
      </c>
      <c r="O55" s="14"/>
      <c r="P55" s="14"/>
      <c r="Q55" s="14"/>
      <c r="R55" s="15"/>
      <c r="S55" s="15"/>
      <c r="T55" s="15"/>
      <c r="U55" s="15"/>
      <c r="V55" s="15"/>
      <c r="W55" s="15"/>
      <c r="X55" s="15"/>
      <c r="Y55" s="15"/>
      <c r="Z55" s="15"/>
      <c r="AA55" s="16">
        <f t="shared" si="4"/>
        <v>0</v>
      </c>
      <c r="AB55" s="6"/>
    </row>
    <row r="56" spans="1:28" x14ac:dyDescent="0.25">
      <c r="A56" s="21" t="s">
        <v>208</v>
      </c>
      <c r="B56" s="21" t="s">
        <v>92</v>
      </c>
      <c r="C56" s="1">
        <v>19</v>
      </c>
      <c r="D56" s="1" t="s">
        <v>14</v>
      </c>
      <c r="E56" s="1">
        <v>2</v>
      </c>
      <c r="F56" s="7">
        <v>101815</v>
      </c>
      <c r="G56" s="7">
        <v>78348</v>
      </c>
      <c r="H56" s="7" t="s">
        <v>15</v>
      </c>
      <c r="I56" s="7">
        <v>8000</v>
      </c>
      <c r="J56" s="7">
        <v>8000</v>
      </c>
      <c r="K56" s="7">
        <f t="shared" si="5"/>
        <v>16000</v>
      </c>
      <c r="L56" s="1"/>
      <c r="M56" s="14" t="s">
        <v>106</v>
      </c>
      <c r="N56" s="14" t="s">
        <v>107</v>
      </c>
      <c r="O56" s="14"/>
      <c r="P56" s="14"/>
      <c r="Q56" s="14">
        <v>60345</v>
      </c>
      <c r="R56" s="15"/>
      <c r="S56" s="15"/>
      <c r="T56" s="15"/>
      <c r="U56" s="15"/>
      <c r="V56" s="15"/>
      <c r="W56" s="15"/>
      <c r="X56" s="15"/>
      <c r="Y56" s="15">
        <v>152818</v>
      </c>
      <c r="Z56" s="15"/>
      <c r="AA56" s="16">
        <f t="shared" si="4"/>
        <v>213163</v>
      </c>
      <c r="AB56" s="6"/>
    </row>
    <row r="57" spans="1:28" x14ac:dyDescent="0.25">
      <c r="A57" s="21" t="s">
        <v>209</v>
      </c>
      <c r="B57" s="21" t="s">
        <v>108</v>
      </c>
      <c r="C57" s="1">
        <v>11</v>
      </c>
      <c r="D57" s="1">
        <v>2</v>
      </c>
      <c r="E57" s="1">
        <v>2</v>
      </c>
      <c r="F57" s="7">
        <v>354110</v>
      </c>
      <c r="G57" s="7">
        <v>64314</v>
      </c>
      <c r="H57" s="7" t="s">
        <v>15</v>
      </c>
      <c r="I57" s="7">
        <v>8000</v>
      </c>
      <c r="J57" s="7">
        <v>8000</v>
      </c>
      <c r="K57" s="7">
        <f t="shared" si="5"/>
        <v>16000</v>
      </c>
      <c r="L57" s="1"/>
      <c r="M57" s="14" t="s">
        <v>109</v>
      </c>
      <c r="N57" s="14" t="s">
        <v>110</v>
      </c>
      <c r="O57" s="14"/>
      <c r="P57" s="14"/>
      <c r="Q57" s="14"/>
      <c r="R57" s="15"/>
      <c r="S57" s="15"/>
      <c r="T57" s="15"/>
      <c r="U57" s="15">
        <v>4085</v>
      </c>
      <c r="V57" s="15"/>
      <c r="W57" s="15"/>
      <c r="X57" s="15"/>
      <c r="Y57" s="15"/>
      <c r="Z57" s="15"/>
      <c r="AA57" s="16">
        <f t="shared" si="4"/>
        <v>4085</v>
      </c>
      <c r="AB57" s="6"/>
    </row>
    <row r="58" spans="1:28" x14ac:dyDescent="0.25">
      <c r="A58" s="21" t="s">
        <v>210</v>
      </c>
      <c r="B58" s="21" t="s">
        <v>18</v>
      </c>
      <c r="C58" s="1">
        <v>6</v>
      </c>
      <c r="D58" s="1">
        <v>1</v>
      </c>
      <c r="E58" s="1">
        <v>1</v>
      </c>
      <c r="F58" s="7">
        <v>239696</v>
      </c>
      <c r="G58" s="7">
        <v>95158</v>
      </c>
      <c r="H58" s="7" t="s">
        <v>15</v>
      </c>
      <c r="I58" s="7">
        <v>10046</v>
      </c>
      <c r="J58" s="7">
        <v>8000</v>
      </c>
      <c r="K58" s="7">
        <f t="shared" si="5"/>
        <v>18046</v>
      </c>
      <c r="L58" s="1"/>
      <c r="M58" s="14" t="s">
        <v>111</v>
      </c>
      <c r="N58" s="14" t="s">
        <v>112</v>
      </c>
      <c r="O58" s="14"/>
      <c r="P58" s="14"/>
      <c r="Q58" s="14"/>
      <c r="R58" s="15"/>
      <c r="S58" s="15"/>
      <c r="T58" s="15"/>
      <c r="U58" s="15"/>
      <c r="V58" s="15"/>
      <c r="W58" s="15"/>
      <c r="X58" s="15"/>
      <c r="Y58" s="15"/>
      <c r="Z58" s="15"/>
      <c r="AA58" s="16">
        <f t="shared" si="4"/>
        <v>0</v>
      </c>
      <c r="AB58" s="6"/>
    </row>
    <row r="59" spans="1:28" x14ac:dyDescent="0.25">
      <c r="A59" s="21" t="s">
        <v>211</v>
      </c>
      <c r="B59" s="21" t="s">
        <v>18</v>
      </c>
      <c r="C59" s="1">
        <v>5</v>
      </c>
      <c r="D59" s="1">
        <v>3</v>
      </c>
      <c r="E59" s="1">
        <v>1</v>
      </c>
      <c r="F59" s="7">
        <v>242149</v>
      </c>
      <c r="G59" s="7">
        <v>214367</v>
      </c>
      <c r="H59" s="7" t="s">
        <v>15</v>
      </c>
      <c r="I59" s="7">
        <v>13695</v>
      </c>
      <c r="J59" s="7">
        <v>8000</v>
      </c>
      <c r="K59" s="7">
        <f t="shared" si="5"/>
        <v>21695</v>
      </c>
      <c r="L59" s="1"/>
      <c r="M59" s="14" t="s">
        <v>113</v>
      </c>
      <c r="N59" s="14" t="s">
        <v>114</v>
      </c>
      <c r="O59" s="14"/>
      <c r="P59" s="14"/>
      <c r="Q59" s="14"/>
      <c r="R59" s="15">
        <f>19900+56306</f>
        <v>76206</v>
      </c>
      <c r="S59" s="15">
        <f>3360+8000</f>
        <v>11360</v>
      </c>
      <c r="T59" s="15">
        <v>6154</v>
      </c>
      <c r="U59" s="15">
        <v>19146</v>
      </c>
      <c r="V59" s="15">
        <v>19146</v>
      </c>
      <c r="W59" s="15">
        <v>19146</v>
      </c>
      <c r="X59" s="15"/>
      <c r="Y59" s="15"/>
      <c r="Z59" s="15"/>
      <c r="AA59" s="16">
        <f t="shared" si="4"/>
        <v>151158</v>
      </c>
      <c r="AB59" s="6"/>
    </row>
    <row r="60" spans="1:28" x14ac:dyDescent="0.25">
      <c r="A60" s="21" t="s">
        <v>212</v>
      </c>
      <c r="B60" s="21" t="s">
        <v>108</v>
      </c>
      <c r="C60" s="1">
        <v>25</v>
      </c>
      <c r="D60" s="1" t="s">
        <v>14</v>
      </c>
      <c r="E60" s="1">
        <v>2</v>
      </c>
      <c r="F60" s="7">
        <v>220800</v>
      </c>
      <c r="G60" s="7">
        <v>98936</v>
      </c>
      <c r="H60" s="7" t="s">
        <v>15</v>
      </c>
      <c r="I60" s="7">
        <v>9592</v>
      </c>
      <c r="J60" s="7">
        <v>8000</v>
      </c>
      <c r="K60" s="7">
        <f t="shared" si="5"/>
        <v>17592</v>
      </c>
      <c r="L60" s="1" t="s">
        <v>26</v>
      </c>
      <c r="M60" s="14" t="s">
        <v>115</v>
      </c>
      <c r="N60" s="14"/>
      <c r="O60" s="14"/>
      <c r="P60" s="14">
        <f>97894+45292</f>
        <v>143186</v>
      </c>
      <c r="Q60" s="14">
        <v>95782</v>
      </c>
      <c r="R60" s="15"/>
      <c r="S60" s="15"/>
      <c r="T60" s="15"/>
      <c r="U60" s="15"/>
      <c r="V60" s="15"/>
      <c r="W60" s="15"/>
      <c r="X60" s="15"/>
      <c r="Y60" s="15"/>
      <c r="Z60" s="15"/>
      <c r="AA60" s="16">
        <f t="shared" si="4"/>
        <v>238968</v>
      </c>
      <c r="AB60" s="6"/>
    </row>
    <row r="61" spans="1:28" x14ac:dyDescent="0.25">
      <c r="A61" s="21" t="s">
        <v>213</v>
      </c>
      <c r="B61" s="21" t="s">
        <v>18</v>
      </c>
      <c r="C61" s="1">
        <v>2</v>
      </c>
      <c r="D61" s="1">
        <v>2</v>
      </c>
      <c r="E61" s="1">
        <v>4</v>
      </c>
      <c r="F61" s="7" t="s">
        <v>15</v>
      </c>
      <c r="G61" s="7">
        <v>245006</v>
      </c>
      <c r="H61" s="7" t="s">
        <v>15</v>
      </c>
      <c r="I61" s="7">
        <v>8000</v>
      </c>
      <c r="J61" s="7">
        <v>8000</v>
      </c>
      <c r="K61" s="7">
        <f t="shared" si="5"/>
        <v>16000</v>
      </c>
      <c r="L61" s="1"/>
      <c r="M61" s="14" t="s">
        <v>116</v>
      </c>
      <c r="N61" s="14" t="s">
        <v>117</v>
      </c>
      <c r="O61" s="14"/>
      <c r="P61" s="14"/>
      <c r="Q61" s="14"/>
      <c r="R61" s="15"/>
      <c r="S61" s="15"/>
      <c r="T61" s="15"/>
      <c r="U61" s="15"/>
      <c r="V61" s="15"/>
      <c r="W61" s="15"/>
      <c r="X61" s="15"/>
      <c r="Y61" s="15"/>
      <c r="Z61" s="15"/>
      <c r="AA61" s="16">
        <f t="shared" si="4"/>
        <v>0</v>
      </c>
      <c r="AB61" s="6"/>
    </row>
    <row r="62" spans="1:28" x14ac:dyDescent="0.25">
      <c r="A62" s="21" t="s">
        <v>214</v>
      </c>
      <c r="B62" s="21" t="s">
        <v>25</v>
      </c>
      <c r="C62" s="1">
        <v>8</v>
      </c>
      <c r="D62" s="1" t="s">
        <v>14</v>
      </c>
      <c r="E62" s="1">
        <v>1</v>
      </c>
      <c r="F62" s="7">
        <v>39280</v>
      </c>
      <c r="G62" s="7">
        <v>16504</v>
      </c>
      <c r="H62" s="7" t="s">
        <v>15</v>
      </c>
      <c r="I62" s="7">
        <v>8000</v>
      </c>
      <c r="J62" s="7">
        <v>8000</v>
      </c>
      <c r="K62" s="7">
        <f t="shared" si="5"/>
        <v>16000</v>
      </c>
      <c r="L62" s="1"/>
      <c r="M62" s="14" t="s">
        <v>118</v>
      </c>
      <c r="N62" s="14" t="s">
        <v>119</v>
      </c>
      <c r="O62" s="14"/>
      <c r="P62" s="14"/>
      <c r="Q62" s="14"/>
      <c r="R62" s="15"/>
      <c r="S62" s="15">
        <v>10000</v>
      </c>
      <c r="T62" s="15"/>
      <c r="U62" s="15"/>
      <c r="V62" s="15"/>
      <c r="W62" s="15"/>
      <c r="X62" s="15"/>
      <c r="Y62" s="15"/>
      <c r="Z62" s="15"/>
      <c r="AA62" s="16">
        <f t="shared" si="4"/>
        <v>10000</v>
      </c>
      <c r="AB62" s="6"/>
    </row>
    <row r="63" spans="1:28" x14ac:dyDescent="0.25">
      <c r="A63" s="21" t="s">
        <v>215</v>
      </c>
      <c r="B63" s="21" t="s">
        <v>18</v>
      </c>
      <c r="C63" s="1">
        <v>14</v>
      </c>
      <c r="D63" s="1" t="s">
        <v>38</v>
      </c>
      <c r="E63" s="1">
        <v>4</v>
      </c>
      <c r="F63" s="7">
        <v>346194</v>
      </c>
      <c r="G63" s="7">
        <v>204435</v>
      </c>
      <c r="H63" s="7" t="s">
        <v>15</v>
      </c>
      <c r="I63" s="7">
        <v>16519</v>
      </c>
      <c r="J63" s="7">
        <v>8000</v>
      </c>
      <c r="K63" s="7">
        <f t="shared" si="5"/>
        <v>24519</v>
      </c>
      <c r="L63" s="1"/>
      <c r="M63" s="14" t="s">
        <v>120</v>
      </c>
      <c r="N63" s="14" t="s">
        <v>121</v>
      </c>
      <c r="O63" s="14"/>
      <c r="P63" s="14"/>
      <c r="Q63" s="14"/>
      <c r="R63" s="15"/>
      <c r="S63" s="15"/>
      <c r="T63" s="15">
        <f>9441+16000</f>
        <v>25441</v>
      </c>
      <c r="U63" s="15"/>
      <c r="V63" s="15">
        <v>8000</v>
      </c>
      <c r="W63" s="15">
        <v>4337</v>
      </c>
      <c r="X63" s="15"/>
      <c r="Y63" s="15"/>
      <c r="Z63" s="15"/>
      <c r="AA63" s="16">
        <f t="shared" si="4"/>
        <v>37778</v>
      </c>
      <c r="AB63" s="6"/>
    </row>
    <row r="64" spans="1:28" x14ac:dyDescent="0.25">
      <c r="A64" s="21" t="s">
        <v>216</v>
      </c>
      <c r="B64" s="21" t="s">
        <v>18</v>
      </c>
      <c r="C64" s="1">
        <v>4</v>
      </c>
      <c r="D64" s="1">
        <v>2</v>
      </c>
      <c r="E64" s="1">
        <v>1</v>
      </c>
      <c r="F64" s="7">
        <v>405210</v>
      </c>
      <c r="G64" s="7">
        <v>236957</v>
      </c>
      <c r="H64" s="7" t="s">
        <v>15</v>
      </c>
      <c r="I64" s="7">
        <v>19265</v>
      </c>
      <c r="J64" s="7">
        <v>8000</v>
      </c>
      <c r="K64" s="7">
        <f t="shared" si="5"/>
        <v>27265</v>
      </c>
      <c r="L64" s="1"/>
      <c r="M64" s="14" t="s">
        <v>122</v>
      </c>
      <c r="N64" s="14" t="s">
        <v>123</v>
      </c>
      <c r="O64" s="14"/>
      <c r="P64" s="14"/>
      <c r="Q64" s="14"/>
      <c r="R64" s="15"/>
      <c r="S64" s="15"/>
      <c r="T64" s="15"/>
      <c r="U64" s="15"/>
      <c r="V64" s="15"/>
      <c r="W64" s="15"/>
      <c r="X64" s="15"/>
      <c r="Y64" s="15"/>
      <c r="Z64" s="15"/>
      <c r="AA64" s="16">
        <f t="shared" si="4"/>
        <v>0</v>
      </c>
      <c r="AB64" s="6"/>
    </row>
    <row r="65" spans="1:28" x14ac:dyDescent="0.25">
      <c r="A65" s="21" t="s">
        <v>217</v>
      </c>
      <c r="B65" s="21" t="s">
        <v>18</v>
      </c>
      <c r="C65" s="1">
        <v>13</v>
      </c>
      <c r="D65" s="1">
        <v>1</v>
      </c>
      <c r="E65" s="1">
        <v>5</v>
      </c>
      <c r="F65" s="7">
        <v>239879</v>
      </c>
      <c r="G65" s="7">
        <v>216579</v>
      </c>
      <c r="H65" s="7" t="s">
        <v>15</v>
      </c>
      <c r="I65" s="7">
        <v>13694</v>
      </c>
      <c r="J65" s="7">
        <v>8000</v>
      </c>
      <c r="K65" s="7">
        <f t="shared" si="5"/>
        <v>21694</v>
      </c>
      <c r="L65" s="1"/>
      <c r="M65" s="14" t="s">
        <v>124</v>
      </c>
      <c r="N65" s="14" t="s">
        <v>125</v>
      </c>
      <c r="O65" s="14"/>
      <c r="P65" s="14"/>
      <c r="Q65" s="14"/>
      <c r="R65" s="15"/>
      <c r="S65" s="15"/>
      <c r="T65" s="15"/>
      <c r="U65" s="15"/>
      <c r="V65" s="15">
        <v>23259</v>
      </c>
      <c r="W65" s="15">
        <v>13647</v>
      </c>
      <c r="X65" s="15"/>
      <c r="Y65" s="15"/>
      <c r="Z65" s="15"/>
      <c r="AA65" s="16">
        <f t="shared" si="4"/>
        <v>36906</v>
      </c>
      <c r="AB65" s="6"/>
    </row>
    <row r="66" spans="1:28" x14ac:dyDescent="0.25">
      <c r="A66" s="21" t="s">
        <v>226</v>
      </c>
      <c r="B66" s="21" t="s">
        <v>18</v>
      </c>
      <c r="C66" s="1">
        <v>13</v>
      </c>
      <c r="D66" s="1">
        <v>3</v>
      </c>
      <c r="E66" s="1">
        <v>1</v>
      </c>
      <c r="F66" s="7">
        <v>295460</v>
      </c>
      <c r="G66" s="7">
        <v>198613</v>
      </c>
      <c r="H66" s="7" t="s">
        <v>15</v>
      </c>
      <c r="I66" s="7">
        <v>14822</v>
      </c>
      <c r="J66" s="7">
        <v>8000</v>
      </c>
      <c r="K66" s="7">
        <f t="shared" si="5"/>
        <v>22822</v>
      </c>
      <c r="L66" s="1"/>
      <c r="M66" s="14" t="s">
        <v>126</v>
      </c>
      <c r="N66" s="14" t="s">
        <v>127</v>
      </c>
      <c r="O66" s="14"/>
      <c r="P66" s="14"/>
      <c r="Q66" s="14"/>
      <c r="R66" s="15"/>
      <c r="S66" s="15"/>
      <c r="T66" s="15"/>
      <c r="U66" s="15"/>
      <c r="V66" s="15"/>
      <c r="W66" s="15"/>
      <c r="X66" s="15"/>
      <c r="Y66" s="15"/>
      <c r="Z66" s="15"/>
      <c r="AA66" s="16">
        <f t="shared" si="4"/>
        <v>0</v>
      </c>
      <c r="AB66" s="6"/>
    </row>
    <row r="67" spans="1:28" x14ac:dyDescent="0.25">
      <c r="A67" s="21" t="s">
        <v>218</v>
      </c>
      <c r="B67" s="21" t="s">
        <v>225</v>
      </c>
      <c r="C67" s="1"/>
      <c r="D67" s="1"/>
      <c r="E67" s="1"/>
      <c r="F67" s="7"/>
      <c r="G67" s="7"/>
      <c r="H67" s="7"/>
      <c r="I67" s="7"/>
      <c r="J67" s="7">
        <v>8000</v>
      </c>
      <c r="K67" s="7">
        <f t="shared" si="5"/>
        <v>8000</v>
      </c>
      <c r="L67" s="1"/>
      <c r="M67" s="14"/>
      <c r="N67" s="14" t="s">
        <v>146</v>
      </c>
      <c r="O67" s="14"/>
      <c r="P67" s="14"/>
      <c r="Q67" s="14"/>
      <c r="R67" s="15"/>
      <c r="S67" s="15"/>
      <c r="T67" s="15"/>
      <c r="U67" s="15">
        <v>126670</v>
      </c>
      <c r="V67" s="15"/>
      <c r="W67" s="15"/>
      <c r="X67" s="15"/>
      <c r="Y67" s="15"/>
      <c r="Z67" s="15"/>
      <c r="AA67" s="16">
        <f t="shared" si="4"/>
        <v>126670</v>
      </c>
      <c r="AB67" s="17" t="s">
        <v>154</v>
      </c>
    </row>
    <row r="68" spans="1:28" x14ac:dyDescent="0.25">
      <c r="A68" s="21" t="s">
        <v>219</v>
      </c>
      <c r="B68" s="21" t="s">
        <v>10</v>
      </c>
      <c r="C68" s="1">
        <v>1</v>
      </c>
      <c r="D68" s="1" t="s">
        <v>14</v>
      </c>
      <c r="E68" s="1">
        <v>3</v>
      </c>
      <c r="F68" s="7">
        <v>216645</v>
      </c>
      <c r="G68" s="7">
        <v>8217</v>
      </c>
      <c r="H68" s="7" t="s">
        <v>15</v>
      </c>
      <c r="I68" s="7">
        <v>8000</v>
      </c>
      <c r="J68" s="7">
        <v>8000</v>
      </c>
      <c r="K68" s="7">
        <f t="shared" si="5"/>
        <v>16000</v>
      </c>
      <c r="L68" s="1" t="s">
        <v>128</v>
      </c>
      <c r="M68" s="14" t="s">
        <v>129</v>
      </c>
      <c r="N68" s="14" t="s">
        <v>130</v>
      </c>
      <c r="O68" s="14"/>
      <c r="P68" s="14"/>
      <c r="Q68" s="14">
        <v>236552</v>
      </c>
      <c r="R68" s="15">
        <v>4132</v>
      </c>
      <c r="S68" s="15"/>
      <c r="T68" s="15">
        <v>1614</v>
      </c>
      <c r="U68" s="15"/>
      <c r="V68" s="15"/>
      <c r="W68" s="15"/>
      <c r="X68" s="15"/>
      <c r="Y68" s="15"/>
      <c r="Z68" s="15"/>
      <c r="AA68" s="16">
        <f t="shared" si="4"/>
        <v>242298</v>
      </c>
      <c r="AB68" s="6"/>
    </row>
    <row r="69" spans="1:28" x14ac:dyDescent="0.25">
      <c r="A69" s="27"/>
      <c r="B69" s="27"/>
      <c r="C69" s="28"/>
      <c r="D69" s="28"/>
      <c r="E69" s="28"/>
      <c r="F69" s="28"/>
      <c r="G69" s="28"/>
      <c r="H69" s="28"/>
      <c r="I69" s="28"/>
      <c r="J69" s="28"/>
      <c r="K69" s="11">
        <f>SUM(K3:K68)</f>
        <v>1111390</v>
      </c>
      <c r="L69" s="6"/>
      <c r="M69" s="6"/>
      <c r="N69" s="23" t="s">
        <v>151</v>
      </c>
      <c r="O69" s="16">
        <f t="shared" ref="O69:AA69" si="6">SUM(O3:O68)</f>
        <v>0</v>
      </c>
      <c r="P69" s="16">
        <f t="shared" si="6"/>
        <v>364561</v>
      </c>
      <c r="Q69" s="16">
        <f t="shared" si="6"/>
        <v>628172</v>
      </c>
      <c r="R69" s="16">
        <f t="shared" si="6"/>
        <v>470495</v>
      </c>
      <c r="S69" s="16">
        <f t="shared" si="6"/>
        <v>315447</v>
      </c>
      <c r="T69" s="16">
        <f t="shared" si="6"/>
        <v>289357</v>
      </c>
      <c r="U69" s="16">
        <f t="shared" si="6"/>
        <v>572272</v>
      </c>
      <c r="V69" s="16">
        <f t="shared" si="6"/>
        <v>842180</v>
      </c>
      <c r="W69" s="16">
        <f t="shared" si="6"/>
        <v>244227</v>
      </c>
      <c r="X69" s="16">
        <f t="shared" si="6"/>
        <v>246153</v>
      </c>
      <c r="Y69" s="16">
        <f t="shared" si="6"/>
        <v>601856</v>
      </c>
      <c r="Z69" s="16">
        <f t="shared" si="6"/>
        <v>0</v>
      </c>
      <c r="AA69" s="20">
        <f t="shared" si="6"/>
        <v>4574720</v>
      </c>
      <c r="AB69" s="6"/>
    </row>
  </sheetData>
  <mergeCells count="14">
    <mergeCell ref="M1:N2"/>
    <mergeCell ref="O1:Z1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conditionalFormatting sqref="A68 A60:A64 A52:A53 A43:A47 A41 A25 A11:A12 A3 A1 A27:A28 A30:A34 A36:A37">
    <cfRule type="cellIs" dxfId="64" priority="65" operator="equal">
      <formula>"Üres Lakás"</formula>
    </cfRule>
  </conditionalFormatting>
  <conditionalFormatting sqref="L66:L67 A68 A60:A64 A52:A53 A43:A47 A41 A25 L14 A11:A12 A3 A1 A27:A28 A30:A34 A36:A37">
    <cfRule type="cellIs" dxfId="63" priority="64" operator="equal">
      <formula>"Üres Lakás"</formula>
    </cfRule>
  </conditionalFormatting>
  <conditionalFormatting sqref="A4">
    <cfRule type="cellIs" dxfId="62" priority="63" operator="equal">
      <formula>"Üres Lakás"</formula>
    </cfRule>
  </conditionalFormatting>
  <conditionalFormatting sqref="A4">
    <cfRule type="cellIs" dxfId="61" priority="62" operator="equal">
      <formula>"Üres Lakás"</formula>
    </cfRule>
  </conditionalFormatting>
  <conditionalFormatting sqref="A5">
    <cfRule type="cellIs" dxfId="60" priority="61" operator="equal">
      <formula>"Üres Lakás"</formula>
    </cfRule>
  </conditionalFormatting>
  <conditionalFormatting sqref="A5">
    <cfRule type="cellIs" dxfId="59" priority="60" operator="equal">
      <formula>"Üres Lakás"</formula>
    </cfRule>
  </conditionalFormatting>
  <conditionalFormatting sqref="A6:A7">
    <cfRule type="cellIs" dxfId="58" priority="59" operator="equal">
      <formula>"Üres Lakás"</formula>
    </cfRule>
  </conditionalFormatting>
  <conditionalFormatting sqref="A6:A7">
    <cfRule type="cellIs" dxfId="57" priority="58" operator="equal">
      <formula>"Üres Lakás"</formula>
    </cfRule>
  </conditionalFormatting>
  <conditionalFormatting sqref="A8">
    <cfRule type="cellIs" dxfId="56" priority="57" operator="equal">
      <formula>"Üres Lakás"</formula>
    </cfRule>
  </conditionalFormatting>
  <conditionalFormatting sqref="A8">
    <cfRule type="cellIs" dxfId="55" priority="56" operator="equal">
      <formula>"Üres Lakás"</formula>
    </cfRule>
  </conditionalFormatting>
  <conditionalFormatting sqref="A9">
    <cfRule type="cellIs" dxfId="54" priority="55" operator="equal">
      <formula>"Üres Lakás"</formula>
    </cfRule>
  </conditionalFormatting>
  <conditionalFormatting sqref="A9">
    <cfRule type="cellIs" dxfId="53" priority="54" operator="equal">
      <formula>"Üres Lakás"</formula>
    </cfRule>
  </conditionalFormatting>
  <conditionalFormatting sqref="A10">
    <cfRule type="cellIs" dxfId="52" priority="53" operator="equal">
      <formula>"Üres Lakás"</formula>
    </cfRule>
  </conditionalFormatting>
  <conditionalFormatting sqref="A10">
    <cfRule type="cellIs" dxfId="51" priority="52" operator="equal">
      <formula>"Üres Lakás"</formula>
    </cfRule>
  </conditionalFormatting>
  <conditionalFormatting sqref="A14">
    <cfRule type="cellIs" dxfId="50" priority="51" operator="equal">
      <formula>"Üres Lakás"</formula>
    </cfRule>
  </conditionalFormatting>
  <conditionalFormatting sqref="A14:E14">
    <cfRule type="cellIs" dxfId="49" priority="50" operator="equal">
      <formula>"Üres Lakás"</formula>
    </cfRule>
  </conditionalFormatting>
  <conditionalFormatting sqref="A15">
    <cfRule type="cellIs" dxfId="48" priority="49" operator="equal">
      <formula>"Üres Lakás"</formula>
    </cfRule>
  </conditionalFormatting>
  <conditionalFormatting sqref="A15">
    <cfRule type="cellIs" dxfId="47" priority="48" operator="equal">
      <formula>"Üres Lakás"</formula>
    </cfRule>
  </conditionalFormatting>
  <conditionalFormatting sqref="A13">
    <cfRule type="cellIs" dxfId="46" priority="47" operator="equal">
      <formula>"Üres Lakás"</formula>
    </cfRule>
  </conditionalFormatting>
  <conditionalFormatting sqref="A13">
    <cfRule type="cellIs" dxfId="45" priority="46" operator="equal">
      <formula>"Üres Lakás"</formula>
    </cfRule>
  </conditionalFormatting>
  <conditionalFormatting sqref="A16">
    <cfRule type="cellIs" dxfId="44" priority="45" operator="equal">
      <formula>"Üres Lakás"</formula>
    </cfRule>
  </conditionalFormatting>
  <conditionalFormatting sqref="A16">
    <cfRule type="cellIs" dxfId="43" priority="44" operator="equal">
      <formula>"Üres Lakás"</formula>
    </cfRule>
  </conditionalFormatting>
  <conditionalFormatting sqref="A19:A20">
    <cfRule type="cellIs" dxfId="42" priority="43" operator="equal">
      <formula>"Üres Lakás"</formula>
    </cfRule>
  </conditionalFormatting>
  <conditionalFormatting sqref="A19:A20">
    <cfRule type="cellIs" dxfId="41" priority="42" operator="equal">
      <formula>"Üres Lakás"</formula>
    </cfRule>
  </conditionalFormatting>
  <conditionalFormatting sqref="C18">
    <cfRule type="cellIs" dxfId="40" priority="41" operator="equal">
      <formula>"Üres Lakás"</formula>
    </cfRule>
  </conditionalFormatting>
  <conditionalFormatting sqref="C18">
    <cfRule type="cellIs" dxfId="39" priority="40" operator="equal">
      <formula>"Üres Lakás"</formula>
    </cfRule>
  </conditionalFormatting>
  <conditionalFormatting sqref="A18">
    <cfRule type="cellIs" dxfId="38" priority="39" operator="equal">
      <formula>"Üres Lakás"</formula>
    </cfRule>
  </conditionalFormatting>
  <conditionalFormatting sqref="A18">
    <cfRule type="cellIs" dxfId="37" priority="38" operator="equal">
      <formula>"Üres Lakás"</formula>
    </cfRule>
  </conditionalFormatting>
  <conditionalFormatting sqref="A17">
    <cfRule type="cellIs" dxfId="36" priority="37" operator="equal">
      <formula>"Üres Lakás"</formula>
    </cfRule>
  </conditionalFormatting>
  <conditionalFormatting sqref="A17">
    <cfRule type="cellIs" dxfId="35" priority="36" operator="equal">
      <formula>"Üres Lakás"</formula>
    </cfRule>
  </conditionalFormatting>
  <conditionalFormatting sqref="A21:A22">
    <cfRule type="cellIs" dxfId="34" priority="35" operator="equal">
      <formula>"Üres Lakás"</formula>
    </cfRule>
  </conditionalFormatting>
  <conditionalFormatting sqref="A21:A22">
    <cfRule type="cellIs" dxfId="33" priority="34" operator="equal">
      <formula>"Üres Lakás"</formula>
    </cfRule>
  </conditionalFormatting>
  <conditionalFormatting sqref="A23">
    <cfRule type="cellIs" dxfId="32" priority="33" operator="equal">
      <formula>"Üres Lakás"</formula>
    </cfRule>
  </conditionalFormatting>
  <conditionalFormatting sqref="A23">
    <cfRule type="cellIs" dxfId="31" priority="32" operator="equal">
      <formula>"Üres Lakás"</formula>
    </cfRule>
  </conditionalFormatting>
  <conditionalFormatting sqref="A26">
    <cfRule type="cellIs" dxfId="30" priority="31" operator="equal">
      <formula>"Üres Lakás"</formula>
    </cfRule>
  </conditionalFormatting>
  <conditionalFormatting sqref="A26">
    <cfRule type="cellIs" dxfId="29" priority="30" operator="equal">
      <formula>"Üres Lakás"</formula>
    </cfRule>
  </conditionalFormatting>
  <conditionalFormatting sqref="A38">
    <cfRule type="cellIs" dxfId="28" priority="29" operator="equal">
      <formula>"Üres Lakás"</formula>
    </cfRule>
  </conditionalFormatting>
  <conditionalFormatting sqref="A38">
    <cfRule type="cellIs" dxfId="27" priority="28" operator="equal">
      <formula>"Üres Lakás"</formula>
    </cfRule>
  </conditionalFormatting>
  <conditionalFormatting sqref="A39">
    <cfRule type="cellIs" dxfId="26" priority="27" operator="equal">
      <formula>"Üres Lakás"</formula>
    </cfRule>
  </conditionalFormatting>
  <conditionalFormatting sqref="A39">
    <cfRule type="cellIs" dxfId="25" priority="26" operator="equal">
      <formula>"Üres Lakás"</formula>
    </cfRule>
  </conditionalFormatting>
  <conditionalFormatting sqref="A40">
    <cfRule type="cellIs" dxfId="24" priority="25" operator="equal">
      <formula>"Üres Lakás"</formula>
    </cfRule>
  </conditionalFormatting>
  <conditionalFormatting sqref="A40">
    <cfRule type="cellIs" dxfId="23" priority="24" operator="equal">
      <formula>"Üres Lakás"</formula>
    </cfRule>
  </conditionalFormatting>
  <conditionalFormatting sqref="A42">
    <cfRule type="cellIs" dxfId="22" priority="23" operator="equal">
      <formula>"Üres Lakás"</formula>
    </cfRule>
  </conditionalFormatting>
  <conditionalFormatting sqref="A42">
    <cfRule type="cellIs" dxfId="21" priority="22" operator="equal">
      <formula>"Üres Lakás"</formula>
    </cfRule>
  </conditionalFormatting>
  <conditionalFormatting sqref="A50">
    <cfRule type="cellIs" dxfId="20" priority="21" operator="equal">
      <formula>"Üres Lakás"</formula>
    </cfRule>
  </conditionalFormatting>
  <conditionalFormatting sqref="A50">
    <cfRule type="cellIs" dxfId="19" priority="20" operator="equal">
      <formula>"Üres Lakás"</formula>
    </cfRule>
  </conditionalFormatting>
  <conditionalFormatting sqref="A49">
    <cfRule type="cellIs" dxfId="18" priority="19" operator="equal">
      <formula>"Üres Lakás"</formula>
    </cfRule>
  </conditionalFormatting>
  <conditionalFormatting sqref="A49">
    <cfRule type="cellIs" dxfId="17" priority="18" operator="equal">
      <formula>"Üres Lakás"</formula>
    </cfRule>
  </conditionalFormatting>
  <conditionalFormatting sqref="A54">
    <cfRule type="cellIs" dxfId="16" priority="17" operator="equal">
      <formula>"Üres Lakás"</formula>
    </cfRule>
  </conditionalFormatting>
  <conditionalFormatting sqref="A54">
    <cfRule type="cellIs" dxfId="15" priority="16" operator="equal">
      <formula>"Üres Lakás"</formula>
    </cfRule>
  </conditionalFormatting>
  <conditionalFormatting sqref="A55">
    <cfRule type="cellIs" dxfId="14" priority="15" operator="equal">
      <formula>"Üres Lakás"</formula>
    </cfRule>
  </conditionalFormatting>
  <conditionalFormatting sqref="A55">
    <cfRule type="cellIs" dxfId="13" priority="14" operator="equal">
      <formula>"Üres Lakás"</formula>
    </cfRule>
  </conditionalFormatting>
  <conditionalFormatting sqref="A56">
    <cfRule type="cellIs" dxfId="12" priority="13" operator="equal">
      <formula>"Üres Lakás"</formula>
    </cfRule>
  </conditionalFormatting>
  <conditionalFormatting sqref="A56">
    <cfRule type="cellIs" dxfId="11" priority="12" operator="equal">
      <formula>"Üres Lakás"</formula>
    </cfRule>
  </conditionalFormatting>
  <conditionalFormatting sqref="A57">
    <cfRule type="cellIs" dxfId="10" priority="11" operator="equal">
      <formula>"Üres Lakás"</formula>
    </cfRule>
  </conditionalFormatting>
  <conditionalFormatting sqref="A57">
    <cfRule type="cellIs" dxfId="9" priority="10" operator="equal">
      <formula>"Üres Lakás"</formula>
    </cfRule>
  </conditionalFormatting>
  <conditionalFormatting sqref="A59">
    <cfRule type="cellIs" dxfId="8" priority="9" operator="equal">
      <formula>"Üres Lakás"</formula>
    </cfRule>
  </conditionalFormatting>
  <conditionalFormatting sqref="A59">
    <cfRule type="cellIs" dxfId="7" priority="8" operator="equal">
      <formula>"Üres Lakás"</formula>
    </cfRule>
  </conditionalFormatting>
  <conditionalFormatting sqref="A58">
    <cfRule type="cellIs" dxfId="6" priority="7" operator="equal">
      <formula>"Üres Lakás"</formula>
    </cfRule>
  </conditionalFormatting>
  <conditionalFormatting sqref="A58">
    <cfRule type="cellIs" dxfId="5" priority="6" operator="equal">
      <formula>"Üres Lakás"</formula>
    </cfRule>
  </conditionalFormatting>
  <conditionalFormatting sqref="A65">
    <cfRule type="cellIs" dxfId="4" priority="5" operator="equal">
      <formula>"Üres Lakás"</formula>
    </cfRule>
  </conditionalFormatting>
  <conditionalFormatting sqref="A65">
    <cfRule type="cellIs" dxfId="3" priority="4" operator="equal">
      <formula>"Üres Lakás"</formula>
    </cfRule>
  </conditionalFormatting>
  <conditionalFormatting sqref="A66:A67">
    <cfRule type="cellIs" dxfId="2" priority="3" operator="equal">
      <formula>"Üres Lakás"</formula>
    </cfRule>
  </conditionalFormatting>
  <conditionalFormatting sqref="A66:A67">
    <cfRule type="cellIs" dxfId="1" priority="2" operator="equal">
      <formula>"Üres Lakás"</formula>
    </cfRule>
  </conditionalFormatting>
  <conditionalFormatting sqref="B66:E67">
    <cfRule type="cellIs" dxfId="0" priority="1" operator="equal">
      <formula>"Üres Lakás"</formula>
    </cfRule>
  </conditionalFormatting>
  <pageMargins left="0.7" right="0.7" top="0.75" bottom="0.75" header="0.3" footer="0.3"/>
  <pageSetup paperSize="9" scale="2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Végrehajtásra adva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006int</cp:lastModifiedBy>
  <cp:lastPrinted>2022-11-17T11:08:30Z</cp:lastPrinted>
  <dcterms:created xsi:type="dcterms:W3CDTF">2022-07-13T07:26:32Z</dcterms:created>
  <dcterms:modified xsi:type="dcterms:W3CDTF">2022-11-17T11:30:44Z</dcterms:modified>
</cp:coreProperties>
</file>