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ThisWorkbook"/>
  <mc:AlternateContent xmlns:mc="http://schemas.openxmlformats.org/markup-compatibility/2006">
    <mc:Choice Requires="x15">
      <x15ac:absPath xmlns:x15ac="http://schemas.microsoft.com/office/spreadsheetml/2010/11/ac" url="F:\KKTÖT előterjesztések\2023. évi előterjesztések\2023. 05 havi előterjesztések\"/>
    </mc:Choice>
  </mc:AlternateContent>
  <xr:revisionPtr revIDLastSave="0" documentId="13_ncr:1_{181461AA-51B0-4463-A0C4-B01F48FB6003}" xr6:coauthVersionLast="47" xr6:coauthVersionMax="47" xr10:uidLastSave="{00000000-0000-0000-0000-000000000000}"/>
  <bookViews>
    <workbookView xWindow="-120" yWindow="-120" windowWidth="29040" windowHeight="15840" tabRatio="725" xr2:uid="{00000000-000D-0000-FFFF-FFFF00000000}"/>
  </bookViews>
  <sheets>
    <sheet name="2023" sheetId="27" r:id="rId1"/>
  </sheets>
  <definedNames>
    <definedName name="_xlnm._FilterDatabase" localSheetId="0" hidden="1">'2023'!$A$4:$AI$4</definedName>
    <definedName name="_xlnm.Print_Area" localSheetId="0">'2023'!$A$1:$AI$248</definedName>
  </definedNames>
  <calcPr calcId="181029"/>
</workbook>
</file>

<file path=xl/calcChain.xml><?xml version="1.0" encoding="utf-8"?>
<calcChain xmlns="http://schemas.openxmlformats.org/spreadsheetml/2006/main">
  <c r="H188" i="27" l="1"/>
  <c r="H243" i="27" s="1"/>
  <c r="H173" i="27"/>
  <c r="H179" i="27" s="1"/>
  <c r="H199" i="27"/>
  <c r="H205" i="27" s="1"/>
  <c r="H197" i="27"/>
  <c r="H225" i="27" s="1"/>
  <c r="H219" i="27"/>
  <c r="L42" i="27"/>
  <c r="L5" i="27"/>
  <c r="E39" i="27"/>
  <c r="E32" i="27"/>
  <c r="L32" i="27" s="1"/>
  <c r="E14" i="27"/>
  <c r="E127" i="27" s="1"/>
  <c r="E11" i="27"/>
  <c r="M131" i="27"/>
  <c r="N131" i="27"/>
  <c r="O131" i="27"/>
  <c r="P131" i="27"/>
  <c r="Q131" i="27"/>
  <c r="S131" i="27"/>
  <c r="T131" i="27"/>
  <c r="U131" i="27"/>
  <c r="V131" i="27"/>
  <c r="W131" i="27"/>
  <c r="X131" i="27"/>
  <c r="Y131" i="27"/>
  <c r="AA131" i="27"/>
  <c r="AB131" i="27"/>
  <c r="AC131" i="27"/>
  <c r="AD131" i="27"/>
  <c r="AE131" i="27"/>
  <c r="AF131" i="27"/>
  <c r="AH131" i="27"/>
  <c r="E145" i="27"/>
  <c r="F145" i="27"/>
  <c r="G145" i="27"/>
  <c r="H145" i="27"/>
  <c r="I145" i="27"/>
  <c r="J145" i="27"/>
  <c r="K145" i="27"/>
  <c r="M145" i="27"/>
  <c r="N145" i="27"/>
  <c r="O145" i="27"/>
  <c r="P145" i="27"/>
  <c r="Q145" i="27"/>
  <c r="S145" i="27"/>
  <c r="T145" i="27"/>
  <c r="U145" i="27"/>
  <c r="V145" i="27"/>
  <c r="W145" i="27"/>
  <c r="X145" i="27"/>
  <c r="Y145" i="27"/>
  <c r="AA145" i="27"/>
  <c r="AB145" i="27"/>
  <c r="AC145" i="27"/>
  <c r="AD145" i="27"/>
  <c r="AE145" i="27"/>
  <c r="AF145" i="27"/>
  <c r="AH145" i="27"/>
  <c r="E146" i="27"/>
  <c r="F146" i="27"/>
  <c r="G146" i="27"/>
  <c r="H146" i="27"/>
  <c r="I146" i="27"/>
  <c r="J146" i="27"/>
  <c r="K146" i="27"/>
  <c r="M146" i="27"/>
  <c r="N146" i="27"/>
  <c r="O146" i="27"/>
  <c r="P146" i="27"/>
  <c r="Q146" i="27"/>
  <c r="S146" i="27"/>
  <c r="T146" i="27"/>
  <c r="U146" i="27"/>
  <c r="V146" i="27"/>
  <c r="W146" i="27"/>
  <c r="X146" i="27"/>
  <c r="Y146" i="27"/>
  <c r="AA146" i="27"/>
  <c r="AB146" i="27"/>
  <c r="AC146" i="27"/>
  <c r="AD146" i="27"/>
  <c r="AE146" i="27"/>
  <c r="AF146" i="27"/>
  <c r="AH146" i="27"/>
  <c r="E147" i="27"/>
  <c r="F147" i="27"/>
  <c r="G147" i="27"/>
  <c r="H147" i="27"/>
  <c r="I147" i="27"/>
  <c r="J147" i="27"/>
  <c r="K147" i="27"/>
  <c r="M147" i="27"/>
  <c r="N147" i="27"/>
  <c r="O147" i="27"/>
  <c r="P147" i="27"/>
  <c r="Q147" i="27"/>
  <c r="S147" i="27"/>
  <c r="T147" i="27"/>
  <c r="U147" i="27"/>
  <c r="V147" i="27"/>
  <c r="W147" i="27"/>
  <c r="X147" i="27"/>
  <c r="Y147" i="27"/>
  <c r="AA147" i="27"/>
  <c r="AB147" i="27"/>
  <c r="AC147" i="27"/>
  <c r="AD147" i="27"/>
  <c r="AE147" i="27"/>
  <c r="AF147" i="27"/>
  <c r="AH147" i="27"/>
  <c r="E144" i="27"/>
  <c r="D147" i="27"/>
  <c r="D146" i="27"/>
  <c r="D145" i="27"/>
  <c r="D148" i="27"/>
  <c r="E148" i="27"/>
  <c r="F148" i="27"/>
  <c r="G148" i="27"/>
  <c r="H148" i="27"/>
  <c r="I148" i="27"/>
  <c r="J148" i="27"/>
  <c r="K148" i="27"/>
  <c r="M148" i="27"/>
  <c r="N148" i="27"/>
  <c r="O148" i="27"/>
  <c r="P148" i="27"/>
  <c r="Q148" i="27"/>
  <c r="S148" i="27"/>
  <c r="T148" i="27"/>
  <c r="U148" i="27"/>
  <c r="V148" i="27"/>
  <c r="W148" i="27"/>
  <c r="X148" i="27"/>
  <c r="Y148" i="27"/>
  <c r="AA148" i="27"/>
  <c r="AB148" i="27"/>
  <c r="AC148" i="27"/>
  <c r="AD148" i="27"/>
  <c r="AE148" i="27"/>
  <c r="AF148" i="27"/>
  <c r="AH148" i="27"/>
  <c r="L76" i="27"/>
  <c r="R76" i="27" s="1"/>
  <c r="Z76" i="27" s="1"/>
  <c r="AG76" i="27" s="1"/>
  <c r="L75" i="27"/>
  <c r="R75" i="27" s="1"/>
  <c r="Z75" i="27" s="1"/>
  <c r="L48" i="27"/>
  <c r="R48" i="27" s="1"/>
  <c r="Z48" i="27" s="1"/>
  <c r="AG48" i="27" s="1"/>
  <c r="L47" i="27"/>
  <c r="R47" i="27" s="1"/>
  <c r="Z47" i="27" s="1"/>
  <c r="AG47" i="27" s="1"/>
  <c r="AH124" i="27"/>
  <c r="M117" i="27"/>
  <c r="N117" i="27"/>
  <c r="O117" i="27"/>
  <c r="P117" i="27"/>
  <c r="Q117" i="27"/>
  <c r="S117" i="27"/>
  <c r="T117" i="27"/>
  <c r="U117" i="27"/>
  <c r="V117" i="27"/>
  <c r="W117" i="27"/>
  <c r="X117" i="27"/>
  <c r="Y117" i="27"/>
  <c r="AA117" i="27"/>
  <c r="AB117" i="27"/>
  <c r="AC117" i="27"/>
  <c r="AD117" i="27"/>
  <c r="AE117" i="27"/>
  <c r="AF117" i="27"/>
  <c r="AH117" i="27"/>
  <c r="M118" i="27"/>
  <c r="N118" i="27"/>
  <c r="O118" i="27"/>
  <c r="P118" i="27"/>
  <c r="Q118" i="27"/>
  <c r="S118" i="27"/>
  <c r="T118" i="27"/>
  <c r="U118" i="27"/>
  <c r="V118" i="27"/>
  <c r="W118" i="27"/>
  <c r="X118" i="27"/>
  <c r="Y118" i="27"/>
  <c r="AA118" i="27"/>
  <c r="AB118" i="27"/>
  <c r="AC118" i="27"/>
  <c r="AD118" i="27"/>
  <c r="AE118" i="27"/>
  <c r="AF118" i="27"/>
  <c r="AH118" i="27"/>
  <c r="M119" i="27"/>
  <c r="N119" i="27"/>
  <c r="O119" i="27"/>
  <c r="P119" i="27"/>
  <c r="Q119" i="27"/>
  <c r="S119" i="27"/>
  <c r="T119" i="27"/>
  <c r="U119" i="27"/>
  <c r="V119" i="27"/>
  <c r="W119" i="27"/>
  <c r="X119" i="27"/>
  <c r="Y119" i="27"/>
  <c r="AA119" i="27"/>
  <c r="AB119" i="27"/>
  <c r="AC119" i="27"/>
  <c r="AD119" i="27"/>
  <c r="AE119" i="27"/>
  <c r="AF119" i="27"/>
  <c r="AH119" i="27"/>
  <c r="M120" i="27"/>
  <c r="N120" i="27"/>
  <c r="O120" i="27"/>
  <c r="P120" i="27"/>
  <c r="Q120" i="27"/>
  <c r="S120" i="27"/>
  <c r="T120" i="27"/>
  <c r="U120" i="27"/>
  <c r="V120" i="27"/>
  <c r="W120" i="27"/>
  <c r="X120" i="27"/>
  <c r="Y120" i="27"/>
  <c r="AA120" i="27"/>
  <c r="AB120" i="27"/>
  <c r="AC120" i="27"/>
  <c r="AD120" i="27"/>
  <c r="AE120" i="27"/>
  <c r="AF120" i="27"/>
  <c r="AH120" i="27"/>
  <c r="M121" i="27"/>
  <c r="N121" i="27"/>
  <c r="O121" i="27"/>
  <c r="P121" i="27"/>
  <c r="Q121" i="27"/>
  <c r="S121" i="27"/>
  <c r="T121" i="27"/>
  <c r="U121" i="27"/>
  <c r="V121" i="27"/>
  <c r="W121" i="27"/>
  <c r="X121" i="27"/>
  <c r="Y121" i="27"/>
  <c r="AA121" i="27"/>
  <c r="AB121" i="27"/>
  <c r="AC121" i="27"/>
  <c r="AD121" i="27"/>
  <c r="AE121" i="27"/>
  <c r="AF121" i="27"/>
  <c r="AH121" i="27"/>
  <c r="M122" i="27"/>
  <c r="N122" i="27"/>
  <c r="O122" i="27"/>
  <c r="P122" i="27"/>
  <c r="Q122" i="27"/>
  <c r="S122" i="27"/>
  <c r="T122" i="27"/>
  <c r="U122" i="27"/>
  <c r="V122" i="27"/>
  <c r="W122" i="27"/>
  <c r="X122" i="27"/>
  <c r="Y122" i="27"/>
  <c r="AA122" i="27"/>
  <c r="AB122" i="27"/>
  <c r="AC122" i="27"/>
  <c r="AD122" i="27"/>
  <c r="AE122" i="27"/>
  <c r="AF122" i="27"/>
  <c r="AH122" i="27"/>
  <c r="M123" i="27"/>
  <c r="N123" i="27"/>
  <c r="O123" i="27"/>
  <c r="P123" i="27"/>
  <c r="Q123" i="27"/>
  <c r="S123" i="27"/>
  <c r="T123" i="27"/>
  <c r="U123" i="27"/>
  <c r="V123" i="27"/>
  <c r="W123" i="27"/>
  <c r="X123" i="27"/>
  <c r="Y123" i="27"/>
  <c r="AA123" i="27"/>
  <c r="AB123" i="27"/>
  <c r="AC123" i="27"/>
  <c r="AD123" i="27"/>
  <c r="AE123" i="27"/>
  <c r="AF123" i="27"/>
  <c r="M124" i="27"/>
  <c r="N124" i="27"/>
  <c r="O124" i="27"/>
  <c r="P124" i="27"/>
  <c r="Q124" i="27"/>
  <c r="S124" i="27"/>
  <c r="T124" i="27"/>
  <c r="U124" i="27"/>
  <c r="V124" i="27"/>
  <c r="W124" i="27"/>
  <c r="X124" i="27"/>
  <c r="Y124" i="27"/>
  <c r="AA124" i="27"/>
  <c r="AB124" i="27"/>
  <c r="AC124" i="27"/>
  <c r="AD124" i="27"/>
  <c r="AE124" i="27"/>
  <c r="AF124" i="27"/>
  <c r="M125" i="27"/>
  <c r="N125" i="27"/>
  <c r="O125" i="27"/>
  <c r="P125" i="27"/>
  <c r="Q125" i="27"/>
  <c r="S125" i="27"/>
  <c r="T125" i="27"/>
  <c r="U125" i="27"/>
  <c r="V125" i="27"/>
  <c r="W125" i="27"/>
  <c r="X125" i="27"/>
  <c r="Y125" i="27"/>
  <c r="AA125" i="27"/>
  <c r="AB125" i="27"/>
  <c r="AC125" i="27"/>
  <c r="AD125" i="27"/>
  <c r="AE125" i="27"/>
  <c r="AF125" i="27"/>
  <c r="AH125" i="27"/>
  <c r="M126" i="27"/>
  <c r="N126" i="27"/>
  <c r="O126" i="27"/>
  <c r="P126" i="27"/>
  <c r="Q126" i="27"/>
  <c r="S126" i="27"/>
  <c r="T126" i="27"/>
  <c r="U126" i="27"/>
  <c r="V126" i="27"/>
  <c r="W126" i="27"/>
  <c r="X126" i="27"/>
  <c r="Y126" i="27"/>
  <c r="AA126" i="27"/>
  <c r="AB126" i="27"/>
  <c r="AC126" i="27"/>
  <c r="AD126" i="27"/>
  <c r="AE126" i="27"/>
  <c r="AF126" i="27"/>
  <c r="AH126" i="27"/>
  <c r="M127" i="27"/>
  <c r="N127" i="27"/>
  <c r="O127" i="27"/>
  <c r="P127" i="27"/>
  <c r="Q127" i="27"/>
  <c r="S127" i="27"/>
  <c r="T127" i="27"/>
  <c r="U127" i="27"/>
  <c r="V127" i="27"/>
  <c r="W127" i="27"/>
  <c r="X127" i="27"/>
  <c r="Y127" i="27"/>
  <c r="AA127" i="27"/>
  <c r="AB127" i="27"/>
  <c r="AC127" i="27"/>
  <c r="AD127" i="27"/>
  <c r="AE127" i="27"/>
  <c r="AF127" i="27"/>
  <c r="AH127" i="27"/>
  <c r="Q128" i="27"/>
  <c r="M130" i="27"/>
  <c r="N130" i="27"/>
  <c r="O130" i="27"/>
  <c r="P130" i="27"/>
  <c r="Q130" i="27"/>
  <c r="S130" i="27"/>
  <c r="T130" i="27"/>
  <c r="U130" i="27"/>
  <c r="V130" i="27"/>
  <c r="W130" i="27"/>
  <c r="X130" i="27"/>
  <c r="Y130" i="27"/>
  <c r="AA130" i="27"/>
  <c r="AB130" i="27"/>
  <c r="AC130" i="27"/>
  <c r="AD130" i="27"/>
  <c r="AE130" i="27"/>
  <c r="AF130" i="27"/>
  <c r="AH130" i="27"/>
  <c r="M132" i="27"/>
  <c r="N132" i="27"/>
  <c r="O132" i="27"/>
  <c r="P132" i="27"/>
  <c r="Q132" i="27"/>
  <c r="S132" i="27"/>
  <c r="T132" i="27"/>
  <c r="U132" i="27"/>
  <c r="V132" i="27"/>
  <c r="W132" i="27"/>
  <c r="X132" i="27"/>
  <c r="Y132" i="27"/>
  <c r="AA132" i="27"/>
  <c r="AB132" i="27"/>
  <c r="AC132" i="27"/>
  <c r="AD132" i="27"/>
  <c r="AE132" i="27"/>
  <c r="AF132" i="27"/>
  <c r="AH132" i="27"/>
  <c r="M133" i="27"/>
  <c r="N133" i="27"/>
  <c r="O133" i="27"/>
  <c r="P133" i="27"/>
  <c r="Q133" i="27"/>
  <c r="S133" i="27"/>
  <c r="T133" i="27"/>
  <c r="U133" i="27"/>
  <c r="V133" i="27"/>
  <c r="W133" i="27"/>
  <c r="X133" i="27"/>
  <c r="Y133" i="27"/>
  <c r="AA133" i="27"/>
  <c r="AB133" i="27"/>
  <c r="AC133" i="27"/>
  <c r="AD133" i="27"/>
  <c r="AE133" i="27"/>
  <c r="AF133" i="27"/>
  <c r="AH133" i="27"/>
  <c r="M134" i="27"/>
  <c r="N134" i="27"/>
  <c r="O134" i="27"/>
  <c r="P134" i="27"/>
  <c r="Q134" i="27"/>
  <c r="S134" i="27"/>
  <c r="T134" i="27"/>
  <c r="U134" i="27"/>
  <c r="V134" i="27"/>
  <c r="W134" i="27"/>
  <c r="X134" i="27"/>
  <c r="Y134" i="27"/>
  <c r="AA134" i="27"/>
  <c r="AB134" i="27"/>
  <c r="AC134" i="27"/>
  <c r="AD134" i="27"/>
  <c r="AE134" i="27"/>
  <c r="AF134" i="27"/>
  <c r="AH134" i="27"/>
  <c r="M135" i="27"/>
  <c r="N135" i="27"/>
  <c r="O135" i="27"/>
  <c r="P135" i="27"/>
  <c r="Q135" i="27"/>
  <c r="S135" i="27"/>
  <c r="T135" i="27"/>
  <c r="U135" i="27"/>
  <c r="V135" i="27"/>
  <c r="W135" i="27"/>
  <c r="X135" i="27"/>
  <c r="Y135" i="27"/>
  <c r="AA135" i="27"/>
  <c r="AB135" i="27"/>
  <c r="AC135" i="27"/>
  <c r="AD135" i="27"/>
  <c r="AE135" i="27"/>
  <c r="AF135" i="27"/>
  <c r="AH135" i="27"/>
  <c r="M136" i="27"/>
  <c r="N136" i="27"/>
  <c r="O136" i="27"/>
  <c r="P136" i="27"/>
  <c r="Q136" i="27"/>
  <c r="S136" i="27"/>
  <c r="T136" i="27"/>
  <c r="U136" i="27"/>
  <c r="V136" i="27"/>
  <c r="W136" i="27"/>
  <c r="X136" i="27"/>
  <c r="Y136" i="27"/>
  <c r="AA136" i="27"/>
  <c r="AB136" i="27"/>
  <c r="AC136" i="27"/>
  <c r="AD136" i="27"/>
  <c r="AE136" i="27"/>
  <c r="AF136" i="27"/>
  <c r="AH136" i="27"/>
  <c r="M137" i="27"/>
  <c r="N137" i="27"/>
  <c r="O137" i="27"/>
  <c r="P137" i="27"/>
  <c r="Q137" i="27"/>
  <c r="S137" i="27"/>
  <c r="T137" i="27"/>
  <c r="U137" i="27"/>
  <c r="V137" i="27"/>
  <c r="W137" i="27"/>
  <c r="X137" i="27"/>
  <c r="Y137" i="27"/>
  <c r="AA137" i="27"/>
  <c r="AB137" i="27"/>
  <c r="AC137" i="27"/>
  <c r="AD137" i="27"/>
  <c r="AE137" i="27"/>
  <c r="AF137" i="27"/>
  <c r="AH137" i="27"/>
  <c r="M138" i="27"/>
  <c r="N138" i="27"/>
  <c r="O138" i="27"/>
  <c r="P138" i="27"/>
  <c r="Q138" i="27"/>
  <c r="S138" i="27"/>
  <c r="T138" i="27"/>
  <c r="U138" i="27"/>
  <c r="V138" i="27"/>
  <c r="W138" i="27"/>
  <c r="X138" i="27"/>
  <c r="Y138" i="27"/>
  <c r="AA138" i="27"/>
  <c r="AB138" i="27"/>
  <c r="AC138" i="27"/>
  <c r="AD138" i="27"/>
  <c r="AE138" i="27"/>
  <c r="AF138" i="27"/>
  <c r="AH138" i="27"/>
  <c r="Q139" i="27"/>
  <c r="M140" i="27"/>
  <c r="N140" i="27"/>
  <c r="O140" i="27"/>
  <c r="P140" i="27"/>
  <c r="Q140" i="27"/>
  <c r="S140" i="27"/>
  <c r="T140" i="27"/>
  <c r="U140" i="27"/>
  <c r="V140" i="27"/>
  <c r="W140" i="27"/>
  <c r="X140" i="27"/>
  <c r="Y140" i="27"/>
  <c r="AA140" i="27"/>
  <c r="AB140" i="27"/>
  <c r="AC140" i="27"/>
  <c r="AD140" i="27"/>
  <c r="AE140" i="27"/>
  <c r="AF140" i="27"/>
  <c r="AH140" i="27"/>
  <c r="M141" i="27"/>
  <c r="N141" i="27"/>
  <c r="O141" i="27"/>
  <c r="P141" i="27"/>
  <c r="Q141" i="27"/>
  <c r="S141" i="27"/>
  <c r="T141" i="27"/>
  <c r="U141" i="27"/>
  <c r="V141" i="27"/>
  <c r="W141" i="27"/>
  <c r="X141" i="27"/>
  <c r="Y141" i="27"/>
  <c r="AA141" i="27"/>
  <c r="AB141" i="27"/>
  <c r="AC141" i="27"/>
  <c r="AD141" i="27"/>
  <c r="AE141" i="27"/>
  <c r="AF141" i="27"/>
  <c r="AH141" i="27"/>
  <c r="M142" i="27"/>
  <c r="N142" i="27"/>
  <c r="O142" i="27"/>
  <c r="P142" i="27"/>
  <c r="Q142" i="27"/>
  <c r="S142" i="27"/>
  <c r="T142" i="27"/>
  <c r="U142" i="27"/>
  <c r="V142" i="27"/>
  <c r="W142" i="27"/>
  <c r="X142" i="27"/>
  <c r="Y142" i="27"/>
  <c r="AA142" i="27"/>
  <c r="AB142" i="27"/>
  <c r="AC142" i="27"/>
  <c r="AD142" i="27"/>
  <c r="AE142" i="27"/>
  <c r="AF142" i="27"/>
  <c r="AH142" i="27"/>
  <c r="M143" i="27"/>
  <c r="N143" i="27"/>
  <c r="O143" i="27"/>
  <c r="P143" i="27"/>
  <c r="Q143" i="27"/>
  <c r="S143" i="27"/>
  <c r="T143" i="27"/>
  <c r="U143" i="27"/>
  <c r="V143" i="27"/>
  <c r="W143" i="27"/>
  <c r="X143" i="27"/>
  <c r="Y143" i="27"/>
  <c r="AA143" i="27"/>
  <c r="AB143" i="27"/>
  <c r="AC143" i="27"/>
  <c r="AD143" i="27"/>
  <c r="AE143" i="27"/>
  <c r="AF143" i="27"/>
  <c r="AH143" i="27"/>
  <c r="M144" i="27"/>
  <c r="N144" i="27"/>
  <c r="O144" i="27"/>
  <c r="P144" i="27"/>
  <c r="Q144" i="27"/>
  <c r="S144" i="27"/>
  <c r="T144" i="27"/>
  <c r="U144" i="27"/>
  <c r="V144" i="27"/>
  <c r="W144" i="27"/>
  <c r="X144" i="27"/>
  <c r="Y144" i="27"/>
  <c r="AA144" i="27"/>
  <c r="AB144" i="27"/>
  <c r="AC144" i="27"/>
  <c r="AD144" i="27"/>
  <c r="AE144" i="27"/>
  <c r="AF144" i="27"/>
  <c r="AH144" i="27"/>
  <c r="M149" i="27"/>
  <c r="N149" i="27"/>
  <c r="O149" i="27"/>
  <c r="P149" i="27"/>
  <c r="Q149" i="27"/>
  <c r="S149" i="27"/>
  <c r="T149" i="27"/>
  <c r="U149" i="27"/>
  <c r="V149" i="27"/>
  <c r="W149" i="27"/>
  <c r="X149" i="27"/>
  <c r="Y149" i="27"/>
  <c r="AA149" i="27"/>
  <c r="AB149" i="27"/>
  <c r="AC149" i="27"/>
  <c r="AD149" i="27"/>
  <c r="AE149" i="27"/>
  <c r="AF149" i="27"/>
  <c r="AH149" i="27"/>
  <c r="M150" i="27"/>
  <c r="N150" i="27"/>
  <c r="O150" i="27"/>
  <c r="P150" i="27"/>
  <c r="Q150" i="27"/>
  <c r="S150" i="27"/>
  <c r="T150" i="27"/>
  <c r="U150" i="27"/>
  <c r="V150" i="27"/>
  <c r="W150" i="27"/>
  <c r="X150" i="27"/>
  <c r="Y150" i="27"/>
  <c r="AA150" i="27"/>
  <c r="AB150" i="27"/>
  <c r="AC150" i="27"/>
  <c r="AD150" i="27"/>
  <c r="AE150" i="27"/>
  <c r="AF150" i="27"/>
  <c r="AH150" i="27"/>
  <c r="M151" i="27"/>
  <c r="N151" i="27"/>
  <c r="O151" i="27"/>
  <c r="P151" i="27"/>
  <c r="Q151" i="27"/>
  <c r="S151" i="27"/>
  <c r="T151" i="27"/>
  <c r="U151" i="27"/>
  <c r="V151" i="27"/>
  <c r="W151" i="27"/>
  <c r="X151" i="27"/>
  <c r="Y151" i="27"/>
  <c r="AA151" i="27"/>
  <c r="AB151" i="27"/>
  <c r="AC151" i="27"/>
  <c r="AD151" i="27"/>
  <c r="AE151" i="27"/>
  <c r="AF151" i="27"/>
  <c r="AH151" i="27"/>
  <c r="M152" i="27"/>
  <c r="N152" i="27"/>
  <c r="O152" i="27"/>
  <c r="P152" i="27"/>
  <c r="Q152" i="27"/>
  <c r="S152" i="27"/>
  <c r="T152" i="27"/>
  <c r="U152" i="27"/>
  <c r="V152" i="27"/>
  <c r="W152" i="27"/>
  <c r="X152" i="27"/>
  <c r="Y152" i="27"/>
  <c r="AA152" i="27"/>
  <c r="AB152" i="27"/>
  <c r="AC152" i="27"/>
  <c r="AD152" i="27"/>
  <c r="AE152" i="27"/>
  <c r="AF152" i="27"/>
  <c r="AH152" i="27"/>
  <c r="M153" i="27"/>
  <c r="N153" i="27"/>
  <c r="O153" i="27"/>
  <c r="P153" i="27"/>
  <c r="Q153" i="27"/>
  <c r="S153" i="27"/>
  <c r="T153" i="27"/>
  <c r="U153" i="27"/>
  <c r="V153" i="27"/>
  <c r="W153" i="27"/>
  <c r="X153" i="27"/>
  <c r="Y153" i="27"/>
  <c r="AA153" i="27"/>
  <c r="AB153" i="27"/>
  <c r="AC153" i="27"/>
  <c r="AD153" i="27"/>
  <c r="AE153" i="27"/>
  <c r="AF153" i="27"/>
  <c r="AH153" i="27"/>
  <c r="M154" i="27"/>
  <c r="N154" i="27"/>
  <c r="O154" i="27"/>
  <c r="P154" i="27"/>
  <c r="Q154" i="27"/>
  <c r="S154" i="27"/>
  <c r="T154" i="27"/>
  <c r="U154" i="27"/>
  <c r="V154" i="27"/>
  <c r="W154" i="27"/>
  <c r="X154" i="27"/>
  <c r="Y154" i="27"/>
  <c r="AA154" i="27"/>
  <c r="AB154" i="27"/>
  <c r="AC154" i="27"/>
  <c r="AD154" i="27"/>
  <c r="AE154" i="27"/>
  <c r="AF154" i="27"/>
  <c r="AH154" i="27"/>
  <c r="M155" i="27"/>
  <c r="N155" i="27"/>
  <c r="O155" i="27"/>
  <c r="P155" i="27"/>
  <c r="Q155" i="27"/>
  <c r="S155" i="27"/>
  <c r="T155" i="27"/>
  <c r="U155" i="27"/>
  <c r="V155" i="27"/>
  <c r="W155" i="27"/>
  <c r="X155" i="27"/>
  <c r="Y155" i="27"/>
  <c r="AA155" i="27"/>
  <c r="AB155" i="27"/>
  <c r="AC155" i="27"/>
  <c r="AD155" i="27"/>
  <c r="AE155" i="27"/>
  <c r="AF155" i="27"/>
  <c r="AH155" i="27"/>
  <c r="M156" i="27"/>
  <c r="N156" i="27"/>
  <c r="O156" i="27"/>
  <c r="P156" i="27"/>
  <c r="Q156" i="27"/>
  <c r="S156" i="27"/>
  <c r="T156" i="27"/>
  <c r="U156" i="27"/>
  <c r="V156" i="27"/>
  <c r="W156" i="27"/>
  <c r="X156" i="27"/>
  <c r="Y156" i="27"/>
  <c r="AA156" i="27"/>
  <c r="AB156" i="27"/>
  <c r="AC156" i="27"/>
  <c r="AD156" i="27"/>
  <c r="AE156" i="27"/>
  <c r="AF156" i="27"/>
  <c r="AH156" i="27"/>
  <c r="M157" i="27"/>
  <c r="N157" i="27"/>
  <c r="O157" i="27"/>
  <c r="P157" i="27"/>
  <c r="Q157" i="27"/>
  <c r="S157" i="27"/>
  <c r="T157" i="27"/>
  <c r="U157" i="27"/>
  <c r="V157" i="27"/>
  <c r="W157" i="27"/>
  <c r="X157" i="27"/>
  <c r="Y157" i="27"/>
  <c r="AA157" i="27"/>
  <c r="AB157" i="27"/>
  <c r="AC157" i="27"/>
  <c r="AD157" i="27"/>
  <c r="AE157" i="27"/>
  <c r="AF157" i="27"/>
  <c r="AH157" i="27"/>
  <c r="Q158" i="27"/>
  <c r="M159" i="27"/>
  <c r="N159" i="27"/>
  <c r="O159" i="27"/>
  <c r="P159" i="27"/>
  <c r="Q159" i="27"/>
  <c r="S159" i="27"/>
  <c r="T159" i="27"/>
  <c r="U159" i="27"/>
  <c r="V159" i="27"/>
  <c r="W159" i="27"/>
  <c r="X159" i="27"/>
  <c r="Y159" i="27"/>
  <c r="AA159" i="27"/>
  <c r="AB159" i="27"/>
  <c r="AC159" i="27"/>
  <c r="AD159" i="27"/>
  <c r="AE159" i="27"/>
  <c r="AF159" i="27"/>
  <c r="AH159" i="27"/>
  <c r="M160" i="27"/>
  <c r="N160" i="27"/>
  <c r="O160" i="27"/>
  <c r="P160" i="27"/>
  <c r="Q160" i="27"/>
  <c r="S160" i="27"/>
  <c r="T160" i="27"/>
  <c r="U160" i="27"/>
  <c r="V160" i="27"/>
  <c r="W160" i="27"/>
  <c r="X160" i="27"/>
  <c r="Y160" i="27"/>
  <c r="AA160" i="27"/>
  <c r="AB160" i="27"/>
  <c r="AC160" i="27"/>
  <c r="AD160" i="27"/>
  <c r="AE160" i="27"/>
  <c r="AF160" i="27"/>
  <c r="AH160" i="27"/>
  <c r="Q161" i="27"/>
  <c r="M162" i="27"/>
  <c r="N162" i="27"/>
  <c r="O162" i="27"/>
  <c r="P162" i="27"/>
  <c r="Q162" i="27"/>
  <c r="S162" i="27"/>
  <c r="T162" i="27"/>
  <c r="U162" i="27"/>
  <c r="V162" i="27"/>
  <c r="W162" i="27"/>
  <c r="X162" i="27"/>
  <c r="Y162" i="27"/>
  <c r="AA162" i="27"/>
  <c r="AB162" i="27"/>
  <c r="AC162" i="27"/>
  <c r="AD162" i="27"/>
  <c r="AE162" i="27"/>
  <c r="AF162" i="27"/>
  <c r="AH162" i="27"/>
  <c r="M163" i="27"/>
  <c r="N163" i="27"/>
  <c r="O163" i="27"/>
  <c r="P163" i="27"/>
  <c r="Q163" i="27"/>
  <c r="S163" i="27"/>
  <c r="T163" i="27"/>
  <c r="U163" i="27"/>
  <c r="V163" i="27"/>
  <c r="W163" i="27"/>
  <c r="X163" i="27"/>
  <c r="Y163" i="27"/>
  <c r="AA163" i="27"/>
  <c r="AB163" i="27"/>
  <c r="AC163" i="27"/>
  <c r="AD163" i="27"/>
  <c r="AE163" i="27"/>
  <c r="AF163" i="27"/>
  <c r="AH163" i="27"/>
  <c r="Q164" i="27"/>
  <c r="E117" i="27"/>
  <c r="F117" i="27"/>
  <c r="G117" i="27"/>
  <c r="H117" i="27"/>
  <c r="I117" i="27"/>
  <c r="J117" i="27"/>
  <c r="K117" i="27"/>
  <c r="E118" i="27"/>
  <c r="F118" i="27"/>
  <c r="G118" i="27"/>
  <c r="H118" i="27"/>
  <c r="I118" i="27"/>
  <c r="J118" i="27"/>
  <c r="K118" i="27"/>
  <c r="E119" i="27"/>
  <c r="F119" i="27"/>
  <c r="G119" i="27"/>
  <c r="H119" i="27"/>
  <c r="I119" i="27"/>
  <c r="J119" i="27"/>
  <c r="K119" i="27"/>
  <c r="E120" i="27"/>
  <c r="F120" i="27"/>
  <c r="G120" i="27"/>
  <c r="H120" i="27"/>
  <c r="I120" i="27"/>
  <c r="J120" i="27"/>
  <c r="K120" i="27"/>
  <c r="E121" i="27"/>
  <c r="F121" i="27"/>
  <c r="G121" i="27"/>
  <c r="H121" i="27"/>
  <c r="I121" i="27"/>
  <c r="J121" i="27"/>
  <c r="K121" i="27"/>
  <c r="E122" i="27"/>
  <c r="F122" i="27"/>
  <c r="G122" i="27"/>
  <c r="H122" i="27"/>
  <c r="I122" i="27"/>
  <c r="J122" i="27"/>
  <c r="K122" i="27"/>
  <c r="E123" i="27"/>
  <c r="F123" i="27"/>
  <c r="G123" i="27"/>
  <c r="H123" i="27"/>
  <c r="I123" i="27"/>
  <c r="J123" i="27"/>
  <c r="K123" i="27"/>
  <c r="E124" i="27"/>
  <c r="F124" i="27"/>
  <c r="G124" i="27"/>
  <c r="H124" i="27"/>
  <c r="I124" i="27"/>
  <c r="J124" i="27"/>
  <c r="K124" i="27"/>
  <c r="E125" i="27"/>
  <c r="F125" i="27"/>
  <c r="G125" i="27"/>
  <c r="H125" i="27"/>
  <c r="I125" i="27"/>
  <c r="J125" i="27"/>
  <c r="K125" i="27"/>
  <c r="E126" i="27"/>
  <c r="F126" i="27"/>
  <c r="G126" i="27"/>
  <c r="H126" i="27"/>
  <c r="I126" i="27"/>
  <c r="J126" i="27"/>
  <c r="K126" i="27"/>
  <c r="F127" i="27"/>
  <c r="G127" i="27"/>
  <c r="H127" i="27"/>
  <c r="I127" i="27"/>
  <c r="J127" i="27"/>
  <c r="K127" i="27"/>
  <c r="F130" i="27"/>
  <c r="G130" i="27"/>
  <c r="H130" i="27"/>
  <c r="I130" i="27"/>
  <c r="J130" i="27"/>
  <c r="K130" i="27"/>
  <c r="E131" i="27"/>
  <c r="F131" i="27"/>
  <c r="G131" i="27"/>
  <c r="H131" i="27"/>
  <c r="I131" i="27"/>
  <c r="J131" i="27"/>
  <c r="K131" i="27"/>
  <c r="E132" i="27"/>
  <c r="F132" i="27"/>
  <c r="G132" i="27"/>
  <c r="H132" i="27"/>
  <c r="I132" i="27"/>
  <c r="J132" i="27"/>
  <c r="K132" i="27"/>
  <c r="E133" i="27"/>
  <c r="F133" i="27"/>
  <c r="G133" i="27"/>
  <c r="H133" i="27"/>
  <c r="I133" i="27"/>
  <c r="J133" i="27"/>
  <c r="K133" i="27"/>
  <c r="E134" i="27"/>
  <c r="F134" i="27"/>
  <c r="G134" i="27"/>
  <c r="H134" i="27"/>
  <c r="I134" i="27"/>
  <c r="J134" i="27"/>
  <c r="K134" i="27"/>
  <c r="E135" i="27"/>
  <c r="F135" i="27"/>
  <c r="G135" i="27"/>
  <c r="H135" i="27"/>
  <c r="I135" i="27"/>
  <c r="J135" i="27"/>
  <c r="K135" i="27"/>
  <c r="E136" i="27"/>
  <c r="F136" i="27"/>
  <c r="G136" i="27"/>
  <c r="H136" i="27"/>
  <c r="I136" i="27"/>
  <c r="J136" i="27"/>
  <c r="K136" i="27"/>
  <c r="E137" i="27"/>
  <c r="F137" i="27"/>
  <c r="G137" i="27"/>
  <c r="H137" i="27"/>
  <c r="I137" i="27"/>
  <c r="J137" i="27"/>
  <c r="K137" i="27"/>
  <c r="E138" i="27"/>
  <c r="F138" i="27"/>
  <c r="G138" i="27"/>
  <c r="H138" i="27"/>
  <c r="I138" i="27"/>
  <c r="J138" i="27"/>
  <c r="K138" i="27"/>
  <c r="E140" i="27"/>
  <c r="F140" i="27"/>
  <c r="G140" i="27"/>
  <c r="H140" i="27"/>
  <c r="I140" i="27"/>
  <c r="J140" i="27"/>
  <c r="K140" i="27"/>
  <c r="E159" i="27"/>
  <c r="F159" i="27"/>
  <c r="G159" i="27"/>
  <c r="H159" i="27"/>
  <c r="I159" i="27"/>
  <c r="J159" i="27"/>
  <c r="K159" i="27"/>
  <c r="E160" i="27"/>
  <c r="F160" i="27"/>
  <c r="G160" i="27"/>
  <c r="H160" i="27"/>
  <c r="I160" i="27"/>
  <c r="J160" i="27"/>
  <c r="K160" i="27"/>
  <c r="E162" i="27"/>
  <c r="F162" i="27"/>
  <c r="G162" i="27"/>
  <c r="H162" i="27"/>
  <c r="I162" i="27"/>
  <c r="J162" i="27"/>
  <c r="K162" i="27"/>
  <c r="E163" i="27"/>
  <c r="F163" i="27"/>
  <c r="G163" i="27"/>
  <c r="H163" i="27"/>
  <c r="I163" i="27"/>
  <c r="J163" i="27"/>
  <c r="K163" i="27"/>
  <c r="E141" i="27"/>
  <c r="F141" i="27"/>
  <c r="G141" i="27"/>
  <c r="H141" i="27"/>
  <c r="I141" i="27"/>
  <c r="J141" i="27"/>
  <c r="K141" i="27"/>
  <c r="E142" i="27"/>
  <c r="F142" i="27"/>
  <c r="G142" i="27"/>
  <c r="H142" i="27"/>
  <c r="I142" i="27"/>
  <c r="J142" i="27"/>
  <c r="K142" i="27"/>
  <c r="E143" i="27"/>
  <c r="F143" i="27"/>
  <c r="G143" i="27"/>
  <c r="H143" i="27"/>
  <c r="I143" i="27"/>
  <c r="J143" i="27"/>
  <c r="K143" i="27"/>
  <c r="F144" i="27"/>
  <c r="G144" i="27"/>
  <c r="H144" i="27"/>
  <c r="I144" i="27"/>
  <c r="J144" i="27"/>
  <c r="K144" i="27"/>
  <c r="E149" i="27"/>
  <c r="F149" i="27"/>
  <c r="G149" i="27"/>
  <c r="H149" i="27"/>
  <c r="I149" i="27"/>
  <c r="J149" i="27"/>
  <c r="K149" i="27"/>
  <c r="E150" i="27"/>
  <c r="F150" i="27"/>
  <c r="G150" i="27"/>
  <c r="H150" i="27"/>
  <c r="I150" i="27"/>
  <c r="J150" i="27"/>
  <c r="K150" i="27"/>
  <c r="E151" i="27"/>
  <c r="F151" i="27"/>
  <c r="G151" i="27"/>
  <c r="H151" i="27"/>
  <c r="I151" i="27"/>
  <c r="J151" i="27"/>
  <c r="K151" i="27"/>
  <c r="E152" i="27"/>
  <c r="F152" i="27"/>
  <c r="G152" i="27"/>
  <c r="H152" i="27"/>
  <c r="I152" i="27"/>
  <c r="J152" i="27"/>
  <c r="K152" i="27"/>
  <c r="E153" i="27"/>
  <c r="F153" i="27"/>
  <c r="G153" i="27"/>
  <c r="H153" i="27"/>
  <c r="I153" i="27"/>
  <c r="J153" i="27"/>
  <c r="K153" i="27"/>
  <c r="E154" i="27"/>
  <c r="F154" i="27"/>
  <c r="G154" i="27"/>
  <c r="H154" i="27"/>
  <c r="I154" i="27"/>
  <c r="J154" i="27"/>
  <c r="K154" i="27"/>
  <c r="E155" i="27"/>
  <c r="F155" i="27"/>
  <c r="G155" i="27"/>
  <c r="H155" i="27"/>
  <c r="I155" i="27"/>
  <c r="J155" i="27"/>
  <c r="K155" i="27"/>
  <c r="E156" i="27"/>
  <c r="F156" i="27"/>
  <c r="G156" i="27"/>
  <c r="H156" i="27"/>
  <c r="I156" i="27"/>
  <c r="J156" i="27"/>
  <c r="K156" i="27"/>
  <c r="E157" i="27"/>
  <c r="F157" i="27"/>
  <c r="G157" i="27"/>
  <c r="H157" i="27"/>
  <c r="I157" i="27"/>
  <c r="J157" i="27"/>
  <c r="K157" i="27"/>
  <c r="L64" i="27"/>
  <c r="AI64" i="27" s="1"/>
  <c r="D69" i="27"/>
  <c r="D122" i="27"/>
  <c r="D131" i="27"/>
  <c r="D150" i="27"/>
  <c r="D85" i="27"/>
  <c r="D21" i="27"/>
  <c r="AB105" i="27"/>
  <c r="AC105" i="27"/>
  <c r="AD105" i="27"/>
  <c r="AE105" i="27"/>
  <c r="AF105" i="27"/>
  <c r="AA105" i="27"/>
  <c r="AB95" i="27"/>
  <c r="AC95" i="27"/>
  <c r="AD95" i="27"/>
  <c r="AE95" i="27"/>
  <c r="AF95" i="27"/>
  <c r="AA95" i="27"/>
  <c r="AB92" i="27"/>
  <c r="AB164" i="27" s="1"/>
  <c r="AC92" i="27"/>
  <c r="AC164" i="27" s="1"/>
  <c r="AD92" i="27"/>
  <c r="AD164" i="27" s="1"/>
  <c r="AE92" i="27"/>
  <c r="AE164" i="27" s="1"/>
  <c r="AF92" i="27"/>
  <c r="AF164" i="27" s="1"/>
  <c r="AA92" i="27"/>
  <c r="AA164" i="27" s="1"/>
  <c r="AB89" i="27"/>
  <c r="AC89" i="27"/>
  <c r="AD89" i="27"/>
  <c r="AE89" i="27"/>
  <c r="AF89" i="27"/>
  <c r="AA89" i="27"/>
  <c r="AB85" i="27"/>
  <c r="AC85" i="27"/>
  <c r="AD85" i="27"/>
  <c r="AE85" i="27"/>
  <c r="AF85" i="27"/>
  <c r="AA85" i="27"/>
  <c r="AB69" i="27"/>
  <c r="AC69" i="27"/>
  <c r="AD69" i="27"/>
  <c r="AE69" i="27"/>
  <c r="AF69" i="27"/>
  <c r="AA69" i="27"/>
  <c r="AB62" i="27"/>
  <c r="AB161" i="27" s="1"/>
  <c r="AC62" i="27"/>
  <c r="AC161" i="27" s="1"/>
  <c r="AD62" i="27"/>
  <c r="AD161" i="27" s="1"/>
  <c r="AE62" i="27"/>
  <c r="AE161" i="27" s="1"/>
  <c r="AF62" i="27"/>
  <c r="AF161" i="27" s="1"/>
  <c r="AA62" i="27"/>
  <c r="AA161" i="27" s="1"/>
  <c r="AB59" i="27"/>
  <c r="AC59" i="27"/>
  <c r="AD59" i="27"/>
  <c r="AE59" i="27"/>
  <c r="AF59" i="27"/>
  <c r="AB41" i="27"/>
  <c r="AC41" i="27"/>
  <c r="AD41" i="27"/>
  <c r="AE41" i="27"/>
  <c r="AF41" i="27"/>
  <c r="AA41" i="27"/>
  <c r="AB30" i="27"/>
  <c r="AC30" i="27"/>
  <c r="AD30" i="27"/>
  <c r="AE30" i="27"/>
  <c r="AF30" i="27"/>
  <c r="AA30" i="27"/>
  <c r="AB26" i="27"/>
  <c r="AC26" i="27"/>
  <c r="AD26" i="27"/>
  <c r="AE26" i="27"/>
  <c r="AF26" i="27"/>
  <c r="AA26" i="27"/>
  <c r="AB21" i="27"/>
  <c r="AC21" i="27"/>
  <c r="AD21" i="27"/>
  <c r="AE21" i="27"/>
  <c r="AF21" i="27"/>
  <c r="AB15" i="27"/>
  <c r="AC15" i="27"/>
  <c r="AD15" i="27"/>
  <c r="AE15" i="27"/>
  <c r="AF15" i="27"/>
  <c r="AA21" i="27"/>
  <c r="AA15" i="27"/>
  <c r="E130" i="27" l="1"/>
  <c r="AI76" i="27"/>
  <c r="H228" i="27"/>
  <c r="H229" i="27"/>
  <c r="H235" i="27" s="1"/>
  <c r="Z145" i="27"/>
  <c r="AG75" i="27"/>
  <c r="AG145" i="27" s="1"/>
  <c r="AG146" i="27"/>
  <c r="Z146" i="27"/>
  <c r="R146" i="27"/>
  <c r="AI75" i="27"/>
  <c r="R145" i="27"/>
  <c r="AI48" i="27"/>
  <c r="R64" i="27"/>
  <c r="Z64" i="27" s="1"/>
  <c r="AG64" i="27" s="1"/>
  <c r="L145" i="27"/>
  <c r="L146" i="27"/>
  <c r="AI47" i="27"/>
  <c r="AC158" i="27"/>
  <c r="AF128" i="27"/>
  <c r="X165" i="27"/>
  <c r="U129" i="27"/>
  <c r="AD158" i="27"/>
  <c r="AC128" i="27"/>
  <c r="AD139" i="27"/>
  <c r="AC165" i="27"/>
  <c r="T165" i="27"/>
  <c r="AF158" i="27"/>
  <c r="AB158" i="27"/>
  <c r="I129" i="27"/>
  <c r="K129" i="27"/>
  <c r="G129" i="27"/>
  <c r="J129" i="27"/>
  <c r="F129" i="27"/>
  <c r="AF165" i="27"/>
  <c r="O129" i="27"/>
  <c r="M129" i="27"/>
  <c r="P129" i="27"/>
  <c r="AC139" i="27"/>
  <c r="P165" i="27"/>
  <c r="O165" i="27"/>
  <c r="Q165" i="27"/>
  <c r="M165" i="27"/>
  <c r="Y165" i="27"/>
  <c r="U165" i="27"/>
  <c r="AC129" i="27"/>
  <c r="X129" i="27"/>
  <c r="T129" i="27"/>
  <c r="AB129" i="27"/>
  <c r="V129" i="27"/>
  <c r="Y129" i="27"/>
  <c r="W129" i="27"/>
  <c r="S129" i="27"/>
  <c r="AE128" i="27"/>
  <c r="AF139" i="27"/>
  <c r="AB139" i="27"/>
  <c r="AE158" i="27"/>
  <c r="H129" i="27"/>
  <c r="AB165" i="27"/>
  <c r="AE129" i="27"/>
  <c r="AA129" i="27"/>
  <c r="AF129" i="27"/>
  <c r="Q129" i="27"/>
  <c r="AB27" i="27"/>
  <c r="AB128" i="27"/>
  <c r="AA139" i="27"/>
  <c r="AA128" i="27"/>
  <c r="AD128" i="27"/>
  <c r="AE139" i="27"/>
  <c r="W165" i="27"/>
  <c r="S165" i="27"/>
  <c r="N165" i="27"/>
  <c r="AD129" i="27"/>
  <c r="AE165" i="27"/>
  <c r="AA165" i="27"/>
  <c r="V165" i="27"/>
  <c r="AD165" i="27"/>
  <c r="N129" i="27"/>
  <c r="E129" i="27"/>
  <c r="AH165" i="27"/>
  <c r="AH123" i="27"/>
  <c r="AH129" i="27" s="1"/>
  <c r="AB112" i="27"/>
  <c r="AF27" i="27"/>
  <c r="AE27" i="27"/>
  <c r="AC27" i="27"/>
  <c r="AC112" i="27"/>
  <c r="AA59" i="27"/>
  <c r="AA158" i="27" s="1"/>
  <c r="AF112" i="27"/>
  <c r="AD112" i="27"/>
  <c r="AD27" i="27"/>
  <c r="AA27" i="27"/>
  <c r="AE112" i="27"/>
  <c r="AA112" i="27" l="1"/>
  <c r="V105" i="27" l="1"/>
  <c r="V95" i="27"/>
  <c r="V92" i="27"/>
  <c r="V164" i="27" s="1"/>
  <c r="V89" i="27"/>
  <c r="V85" i="27"/>
  <c r="V69" i="27"/>
  <c r="V62" i="27"/>
  <c r="V161" i="27" s="1"/>
  <c r="V59" i="27"/>
  <c r="V158" i="27" s="1"/>
  <c r="V41" i="27"/>
  <c r="V30" i="27"/>
  <c r="V139" i="27" s="1"/>
  <c r="V26" i="27"/>
  <c r="V21" i="27"/>
  <c r="V15" i="27"/>
  <c r="V128" i="27" l="1"/>
  <c r="V27" i="27"/>
  <c r="V112" i="27"/>
  <c r="X105" i="27" l="1"/>
  <c r="X95" i="27"/>
  <c r="X92" i="27"/>
  <c r="X164" i="27" s="1"/>
  <c r="X89" i="27"/>
  <c r="X85" i="27"/>
  <c r="X69" i="27"/>
  <c r="X62" i="27"/>
  <c r="X161" i="27" s="1"/>
  <c r="X59" i="27"/>
  <c r="X41" i="27"/>
  <c r="X30" i="27"/>
  <c r="X139" i="27" s="1"/>
  <c r="X26" i="27"/>
  <c r="X21" i="27"/>
  <c r="X15" i="27"/>
  <c r="X158" i="27" l="1"/>
  <c r="X128" i="27"/>
  <c r="X112" i="27"/>
  <c r="X27" i="27"/>
  <c r="S21" i="27"/>
  <c r="Y105" i="27"/>
  <c r="Y95" i="27"/>
  <c r="Y85" i="27"/>
  <c r="Y89" i="27"/>
  <c r="Y92" i="27"/>
  <c r="Y164" i="27" s="1"/>
  <c r="Y69" i="27"/>
  <c r="Y59" i="27"/>
  <c r="Y158" i="27" s="1"/>
  <c r="Y62" i="27"/>
  <c r="Y161" i="27" s="1"/>
  <c r="Y41" i="27"/>
  <c r="Y30" i="27"/>
  <c r="Y139" i="27" s="1"/>
  <c r="Y15" i="27"/>
  <c r="Y21" i="27"/>
  <c r="Y26" i="27"/>
  <c r="W15" i="27"/>
  <c r="W21" i="27"/>
  <c r="W26" i="27"/>
  <c r="W30" i="27"/>
  <c r="W41" i="27"/>
  <c r="W59" i="27"/>
  <c r="W62" i="27"/>
  <c r="W161" i="27" s="1"/>
  <c r="W69" i="27"/>
  <c r="W85" i="27"/>
  <c r="W89" i="27"/>
  <c r="W92" i="27"/>
  <c r="W164" i="27" s="1"/>
  <c r="W95" i="27"/>
  <c r="W105" i="27"/>
  <c r="T105" i="27"/>
  <c r="U105" i="27"/>
  <c r="S105" i="27"/>
  <c r="T95" i="27"/>
  <c r="U95" i="27"/>
  <c r="S95" i="27"/>
  <c r="T92" i="27"/>
  <c r="T164" i="27" s="1"/>
  <c r="U92" i="27"/>
  <c r="U164" i="27" s="1"/>
  <c r="S92" i="27"/>
  <c r="S164" i="27" s="1"/>
  <c r="T89" i="27"/>
  <c r="U89" i="27"/>
  <c r="S89" i="27"/>
  <c r="T85" i="27"/>
  <c r="U85" i="27"/>
  <c r="S85" i="27"/>
  <c r="T69" i="27"/>
  <c r="U69" i="27"/>
  <c r="S69" i="27"/>
  <c r="T62" i="27"/>
  <c r="T161" i="27" s="1"/>
  <c r="U62" i="27"/>
  <c r="U161" i="27" s="1"/>
  <c r="S62" i="27"/>
  <c r="S161" i="27" s="1"/>
  <c r="T59" i="27"/>
  <c r="U59" i="27"/>
  <c r="T41" i="27"/>
  <c r="U41" i="27"/>
  <c r="S41" i="27"/>
  <c r="T30" i="27"/>
  <c r="U30" i="27"/>
  <c r="S30" i="27"/>
  <c r="T26" i="27"/>
  <c r="U26" i="27"/>
  <c r="S26" i="27"/>
  <c r="T21" i="27"/>
  <c r="U21" i="27"/>
  <c r="T15" i="27"/>
  <c r="U15" i="27"/>
  <c r="S15" i="27"/>
  <c r="T158" i="27" l="1"/>
  <c r="W158" i="27"/>
  <c r="S128" i="27"/>
  <c r="S139" i="27"/>
  <c r="Y128" i="27"/>
  <c r="U128" i="27"/>
  <c r="U139" i="27"/>
  <c r="W128" i="27"/>
  <c r="T128" i="27"/>
  <c r="T139" i="27"/>
  <c r="U158" i="27"/>
  <c r="W139" i="27"/>
  <c r="Y112" i="27"/>
  <c r="Y27" i="27"/>
  <c r="W112" i="27"/>
  <c r="S59" i="27"/>
  <c r="S158" i="27" s="1"/>
  <c r="W27" i="27"/>
  <c r="U27" i="27"/>
  <c r="T27" i="27"/>
  <c r="T112" i="27"/>
  <c r="AH15" i="27"/>
  <c r="U112" i="27"/>
  <c r="S27" i="27"/>
  <c r="S112" i="27" l="1"/>
  <c r="M105" i="27"/>
  <c r="N105" i="27"/>
  <c r="O105" i="27"/>
  <c r="P105" i="27"/>
  <c r="M95" i="27"/>
  <c r="N95" i="27"/>
  <c r="O95" i="27"/>
  <c r="P95" i="27"/>
  <c r="M92" i="27"/>
  <c r="M164" i="27" s="1"/>
  <c r="N92" i="27"/>
  <c r="N164" i="27" s="1"/>
  <c r="O92" i="27"/>
  <c r="O164" i="27" s="1"/>
  <c r="P92" i="27"/>
  <c r="P164" i="27" s="1"/>
  <c r="M89" i="27"/>
  <c r="N89" i="27"/>
  <c r="O89" i="27"/>
  <c r="P89" i="27"/>
  <c r="M85" i="27"/>
  <c r="N85" i="27"/>
  <c r="O85" i="27"/>
  <c r="P85" i="27"/>
  <c r="M69" i="27"/>
  <c r="N69" i="27"/>
  <c r="O69" i="27"/>
  <c r="P69" i="27"/>
  <c r="M62" i="27"/>
  <c r="M161" i="27" s="1"/>
  <c r="N62" i="27"/>
  <c r="N161" i="27" s="1"/>
  <c r="O62" i="27"/>
  <c r="O161" i="27" s="1"/>
  <c r="P62" i="27"/>
  <c r="P161" i="27" s="1"/>
  <c r="M59" i="27"/>
  <c r="M158" i="27" s="1"/>
  <c r="N59" i="27"/>
  <c r="N158" i="27" s="1"/>
  <c r="O59" i="27"/>
  <c r="O158" i="27" s="1"/>
  <c r="P59" i="27"/>
  <c r="P158" i="27" s="1"/>
  <c r="M41" i="27"/>
  <c r="N41" i="27"/>
  <c r="O41" i="27"/>
  <c r="P41" i="27"/>
  <c r="M30" i="27"/>
  <c r="M139" i="27" s="1"/>
  <c r="N30" i="27"/>
  <c r="N139" i="27" s="1"/>
  <c r="O30" i="27"/>
  <c r="O139" i="27" s="1"/>
  <c r="P30" i="27"/>
  <c r="M26" i="27"/>
  <c r="N26" i="27"/>
  <c r="O26" i="27"/>
  <c r="P26" i="27"/>
  <c r="M21" i="27"/>
  <c r="N21" i="27"/>
  <c r="O21" i="27"/>
  <c r="P21" i="27"/>
  <c r="M15" i="27"/>
  <c r="N15" i="27"/>
  <c r="N128" i="27" s="1"/>
  <c r="O15" i="27"/>
  <c r="P15" i="27"/>
  <c r="P128" i="27" s="1"/>
  <c r="I15" i="27"/>
  <c r="J15" i="27"/>
  <c r="J128" i="27" s="1"/>
  <c r="I21" i="27"/>
  <c r="J21" i="27"/>
  <c r="I26" i="27"/>
  <c r="J26" i="27"/>
  <c r="I30" i="27"/>
  <c r="J30" i="27"/>
  <c r="I41" i="27"/>
  <c r="J41" i="27"/>
  <c r="I59" i="27"/>
  <c r="J59" i="27"/>
  <c r="I62" i="27"/>
  <c r="I161" i="27" s="1"/>
  <c r="J62" i="27"/>
  <c r="J161" i="27" s="1"/>
  <c r="I69" i="27"/>
  <c r="J69" i="27"/>
  <c r="I85" i="27"/>
  <c r="J85" i="27"/>
  <c r="I89" i="27"/>
  <c r="J89" i="27"/>
  <c r="I92" i="27"/>
  <c r="I164" i="27" s="1"/>
  <c r="J92" i="27"/>
  <c r="J164" i="27" s="1"/>
  <c r="I95" i="27"/>
  <c r="J95" i="27"/>
  <c r="I105" i="27"/>
  <c r="J105" i="27"/>
  <c r="AH21" i="27"/>
  <c r="AH128" i="27" s="1"/>
  <c r="L33" i="27"/>
  <c r="I158" i="27" l="1"/>
  <c r="I139" i="27"/>
  <c r="O27" i="27"/>
  <c r="O128" i="27"/>
  <c r="I128" i="27"/>
  <c r="M27" i="27"/>
  <c r="M128" i="27"/>
  <c r="R33" i="27"/>
  <c r="R131" i="27" s="1"/>
  <c r="AI33" i="27"/>
  <c r="L131" i="27"/>
  <c r="J158" i="27"/>
  <c r="J139" i="27"/>
  <c r="P112" i="27"/>
  <c r="P139" i="27"/>
  <c r="N112" i="27"/>
  <c r="N27" i="27"/>
  <c r="O112" i="27"/>
  <c r="P27" i="27"/>
  <c r="M112" i="27"/>
  <c r="J27" i="27"/>
  <c r="I165" i="27"/>
  <c r="I27" i="27"/>
  <c r="J112" i="27"/>
  <c r="I112" i="27"/>
  <c r="J165" i="27"/>
  <c r="L70" i="27"/>
  <c r="L63" i="27"/>
  <c r="L7" i="27"/>
  <c r="R63" i="27" l="1"/>
  <c r="Z63" i="27" s="1"/>
  <c r="AG63" i="27" s="1"/>
  <c r="AI63" i="27"/>
  <c r="Z33" i="27"/>
  <c r="Z131" i="27" s="1"/>
  <c r="R70" i="27"/>
  <c r="Z70" i="27" s="1"/>
  <c r="AG70" i="27" s="1"/>
  <c r="AI70" i="27"/>
  <c r="R7" i="27"/>
  <c r="AI7" i="27"/>
  <c r="L119" i="27"/>
  <c r="D62" i="27"/>
  <c r="D161" i="27" s="1"/>
  <c r="D59" i="27"/>
  <c r="E41" i="27"/>
  <c r="D41" i="27"/>
  <c r="D30" i="27"/>
  <c r="D15" i="27"/>
  <c r="D117" i="27"/>
  <c r="D118" i="27"/>
  <c r="D119" i="27"/>
  <c r="D120" i="27"/>
  <c r="D121" i="27"/>
  <c r="D123" i="27"/>
  <c r="D124" i="27"/>
  <c r="D125" i="27"/>
  <c r="D126" i="27"/>
  <c r="D127" i="27"/>
  <c r="D130" i="27"/>
  <c r="D132" i="27"/>
  <c r="D133" i="27"/>
  <c r="D134" i="27"/>
  <c r="D135" i="27"/>
  <c r="D136" i="27"/>
  <c r="D137" i="27"/>
  <c r="D138" i="27"/>
  <c r="D140" i="27"/>
  <c r="D141" i="27"/>
  <c r="D142" i="27"/>
  <c r="D143" i="27"/>
  <c r="D144" i="27"/>
  <c r="D149" i="27"/>
  <c r="D151" i="27"/>
  <c r="D152" i="27"/>
  <c r="D153" i="27"/>
  <c r="D154" i="27"/>
  <c r="D155" i="27"/>
  <c r="D156" i="27"/>
  <c r="D157" i="27"/>
  <c r="D159" i="27"/>
  <c r="D160" i="27"/>
  <c r="D162" i="27"/>
  <c r="D163" i="27"/>
  <c r="D164" i="27"/>
  <c r="AG33" i="27" l="1"/>
  <c r="AG131" i="27" s="1"/>
  <c r="Z7" i="27"/>
  <c r="R119" i="27"/>
  <c r="D112" i="27"/>
  <c r="D128" i="27"/>
  <c r="D27" i="27"/>
  <c r="D129" i="27"/>
  <c r="D158" i="27"/>
  <c r="D139" i="27"/>
  <c r="D165" i="27"/>
  <c r="AG7" i="27" l="1"/>
  <c r="AG119" i="27" s="1"/>
  <c r="Z119" i="27"/>
  <c r="L31" i="27"/>
  <c r="L28" i="27"/>
  <c r="L50" i="27"/>
  <c r="G105" i="27"/>
  <c r="H105" i="27"/>
  <c r="G95" i="27"/>
  <c r="H95" i="27"/>
  <c r="G85" i="27"/>
  <c r="H85" i="27"/>
  <c r="G89" i="27"/>
  <c r="H89" i="27"/>
  <c r="G92" i="27"/>
  <c r="G164" i="27" s="1"/>
  <c r="H92" i="27"/>
  <c r="H164" i="27" s="1"/>
  <c r="G69" i="27"/>
  <c r="H69" i="27"/>
  <c r="G59" i="27"/>
  <c r="G158" i="27" s="1"/>
  <c r="H59" i="27"/>
  <c r="H158" i="27" s="1"/>
  <c r="G62" i="27"/>
  <c r="G161" i="27" s="1"/>
  <c r="H62" i="27"/>
  <c r="H161" i="27" s="1"/>
  <c r="G41" i="27"/>
  <c r="H187" i="27" s="1"/>
  <c r="H41" i="27"/>
  <c r="G30" i="27"/>
  <c r="H30" i="27"/>
  <c r="G26" i="27"/>
  <c r="H26" i="27"/>
  <c r="G21" i="27"/>
  <c r="H21" i="27"/>
  <c r="G15" i="27"/>
  <c r="H15" i="27"/>
  <c r="H128" i="27" s="1"/>
  <c r="G128" i="27" l="1"/>
  <c r="H242" i="27"/>
  <c r="H248" i="27" s="1"/>
  <c r="H193" i="27"/>
  <c r="R28" i="27"/>
  <c r="Z28" i="27" s="1"/>
  <c r="AG28" i="27" s="1"/>
  <c r="AI28" i="27"/>
  <c r="R31" i="27"/>
  <c r="Z31" i="27" s="1"/>
  <c r="AG31" i="27" s="1"/>
  <c r="AI31" i="27"/>
  <c r="H139" i="27"/>
  <c r="G139" i="27"/>
  <c r="R50" i="27"/>
  <c r="Z50" i="27" s="1"/>
  <c r="AG50" i="27" s="1"/>
  <c r="AI50" i="27"/>
  <c r="L117" i="27"/>
  <c r="AI5" i="27"/>
  <c r="R5" i="27"/>
  <c r="R117" i="27" s="1"/>
  <c r="H27" i="27"/>
  <c r="H165" i="27"/>
  <c r="G27" i="27"/>
  <c r="G112" i="27"/>
  <c r="H112" i="27"/>
  <c r="G165" i="27"/>
  <c r="L111" i="27"/>
  <c r="L110" i="27"/>
  <c r="L109" i="27"/>
  <c r="L108" i="27"/>
  <c r="L107" i="27"/>
  <c r="L106" i="27"/>
  <c r="AH105" i="27"/>
  <c r="K105" i="27"/>
  <c r="F105" i="27"/>
  <c r="E105" i="27"/>
  <c r="L104" i="27"/>
  <c r="L103" i="27"/>
  <c r="L102" i="27"/>
  <c r="L101" i="27"/>
  <c r="L100" i="27"/>
  <c r="L99" i="27"/>
  <c r="L98" i="27"/>
  <c r="L97" i="27"/>
  <c r="L96" i="27"/>
  <c r="AH95" i="27"/>
  <c r="K95" i="27"/>
  <c r="F95" i="27"/>
  <c r="E95" i="27"/>
  <c r="L94" i="27"/>
  <c r="L93" i="27"/>
  <c r="AH92" i="27"/>
  <c r="AH164" i="27" s="1"/>
  <c r="K92" i="27"/>
  <c r="K164" i="27" s="1"/>
  <c r="F92" i="27"/>
  <c r="F164" i="27" s="1"/>
  <c r="E92" i="27"/>
  <c r="E164" i="27" s="1"/>
  <c r="L91" i="27"/>
  <c r="L90" i="27"/>
  <c r="AH89" i="27"/>
  <c r="K89" i="27"/>
  <c r="F89" i="27"/>
  <c r="E89" i="27"/>
  <c r="L88" i="27"/>
  <c r="L87" i="27"/>
  <c r="L86" i="27"/>
  <c r="AH85" i="27"/>
  <c r="K85" i="27"/>
  <c r="F85" i="27"/>
  <c r="E85" i="27"/>
  <c r="L84" i="27"/>
  <c r="L83" i="27"/>
  <c r="L82" i="27"/>
  <c r="L81" i="27"/>
  <c r="L80" i="27"/>
  <c r="L79" i="27"/>
  <c r="L77" i="27"/>
  <c r="L74" i="27"/>
  <c r="L73" i="27"/>
  <c r="L72" i="27"/>
  <c r="L71" i="27"/>
  <c r="AH69" i="27"/>
  <c r="K69" i="27"/>
  <c r="F69" i="27"/>
  <c r="E69" i="27"/>
  <c r="L68" i="27"/>
  <c r="L67" i="27"/>
  <c r="L66" i="27"/>
  <c r="L65" i="27"/>
  <c r="AH62" i="27"/>
  <c r="AH161" i="27" s="1"/>
  <c r="K62" i="27"/>
  <c r="K161" i="27" s="1"/>
  <c r="F62" i="27"/>
  <c r="F161" i="27" s="1"/>
  <c r="E62" i="27"/>
  <c r="E161" i="27" s="1"/>
  <c r="L61" i="27"/>
  <c r="L60" i="27"/>
  <c r="AH59" i="27"/>
  <c r="K59" i="27"/>
  <c r="F59" i="27"/>
  <c r="F158" i="27" s="1"/>
  <c r="E59" i="27"/>
  <c r="E158" i="27" s="1"/>
  <c r="L58" i="27"/>
  <c r="L57" i="27"/>
  <c r="L56" i="27"/>
  <c r="L55" i="27"/>
  <c r="L54" i="27"/>
  <c r="L53" i="27"/>
  <c r="L52" i="27"/>
  <c r="L51" i="27"/>
  <c r="L49" i="27"/>
  <c r="L147" i="27" s="1"/>
  <c r="L46" i="27"/>
  <c r="L45" i="27"/>
  <c r="L44" i="27"/>
  <c r="L43" i="27"/>
  <c r="AH41" i="27"/>
  <c r="K41" i="27"/>
  <c r="F41" i="27"/>
  <c r="L40" i="27"/>
  <c r="L39" i="27"/>
  <c r="AI39" i="27" s="1"/>
  <c r="L38" i="27"/>
  <c r="L37" i="27"/>
  <c r="L36" i="27"/>
  <c r="L35" i="27"/>
  <c r="L34" i="27"/>
  <c r="AH30" i="27"/>
  <c r="K30" i="27"/>
  <c r="F30" i="27"/>
  <c r="E30" i="27"/>
  <c r="L29" i="27"/>
  <c r="AH26" i="27"/>
  <c r="AH27" i="27" s="1"/>
  <c r="K26" i="27"/>
  <c r="F26" i="27"/>
  <c r="E26" i="27"/>
  <c r="L25" i="27"/>
  <c r="L24" i="27"/>
  <c r="L23" i="27"/>
  <c r="L22" i="27"/>
  <c r="K21" i="27"/>
  <c r="F21" i="27"/>
  <c r="E21" i="27"/>
  <c r="L20" i="27"/>
  <c r="L19" i="27"/>
  <c r="L18" i="27"/>
  <c r="L17" i="27"/>
  <c r="L16" i="27"/>
  <c r="K15" i="27"/>
  <c r="K128" i="27" s="1"/>
  <c r="F15" i="27"/>
  <c r="F128" i="27" s="1"/>
  <c r="E15" i="27"/>
  <c r="E128" i="27" s="1"/>
  <c r="L14" i="27"/>
  <c r="AI14" i="27" s="1"/>
  <c r="L13" i="27"/>
  <c r="L12" i="27"/>
  <c r="L11" i="27"/>
  <c r="AI11" i="27" s="1"/>
  <c r="L10" i="27"/>
  <c r="L9" i="27"/>
  <c r="L8" i="27"/>
  <c r="L6" i="27"/>
  <c r="L130" i="27" l="1"/>
  <c r="F139" i="27"/>
  <c r="K158" i="27"/>
  <c r="AH139" i="27"/>
  <c r="R24" i="27"/>
  <c r="Z24" i="27" s="1"/>
  <c r="AG24" i="27" s="1"/>
  <c r="AI24" i="27"/>
  <c r="AI34" i="27"/>
  <c r="L132" i="27"/>
  <c r="L150" i="27"/>
  <c r="AI51" i="27"/>
  <c r="R80" i="27"/>
  <c r="Z80" i="27" s="1"/>
  <c r="AG80" i="27" s="1"/>
  <c r="AI80" i="27"/>
  <c r="AI90" i="27"/>
  <c r="L162" i="27"/>
  <c r="R96" i="27"/>
  <c r="Z96" i="27" s="1"/>
  <c r="AG96" i="27" s="1"/>
  <c r="AI96" i="27"/>
  <c r="R104" i="27"/>
  <c r="AI104" i="27"/>
  <c r="L155" i="27"/>
  <c r="R9" i="27"/>
  <c r="AI9" i="27"/>
  <c r="L121" i="27"/>
  <c r="R19" i="27"/>
  <c r="Z19" i="27" s="1"/>
  <c r="AG19" i="27" s="1"/>
  <c r="AI19" i="27"/>
  <c r="R25" i="27"/>
  <c r="Z25" i="27" s="1"/>
  <c r="AG25" i="27" s="1"/>
  <c r="AI25" i="27"/>
  <c r="K139" i="27"/>
  <c r="AI52" i="27"/>
  <c r="L151" i="27"/>
  <c r="R56" i="27"/>
  <c r="Z56" i="27" s="1"/>
  <c r="AG56" i="27" s="1"/>
  <c r="AI56" i="27"/>
  <c r="R61" i="27"/>
  <c r="Z61" i="27" s="1"/>
  <c r="AG61" i="27" s="1"/>
  <c r="AI61" i="27"/>
  <c r="R81" i="27"/>
  <c r="AI81" i="27"/>
  <c r="L152" i="27"/>
  <c r="R86" i="27"/>
  <c r="Z86" i="27" s="1"/>
  <c r="AG86" i="27" s="1"/>
  <c r="AI86" i="27"/>
  <c r="R97" i="27"/>
  <c r="Z97" i="27" s="1"/>
  <c r="AG97" i="27" s="1"/>
  <c r="AI97" i="27"/>
  <c r="R101" i="27"/>
  <c r="Z101" i="27" s="1"/>
  <c r="AG101" i="27" s="1"/>
  <c r="AI101" i="27"/>
  <c r="R106" i="27"/>
  <c r="Z106" i="27" s="1"/>
  <c r="AG106" i="27" s="1"/>
  <c r="AI106" i="27"/>
  <c r="R22" i="27"/>
  <c r="Z22" i="27" s="1"/>
  <c r="AG22" i="27" s="1"/>
  <c r="AI22" i="27"/>
  <c r="R29" i="27"/>
  <c r="Z29" i="27" s="1"/>
  <c r="AG29" i="27" s="1"/>
  <c r="AI29" i="27"/>
  <c r="R36" i="27"/>
  <c r="AI36" i="27"/>
  <c r="L134" i="27"/>
  <c r="L138" i="27"/>
  <c r="AI40" i="27"/>
  <c r="R42" i="27"/>
  <c r="Z42" i="27" s="1"/>
  <c r="AG42" i="27" s="1"/>
  <c r="AI42" i="27"/>
  <c r="R53" i="27"/>
  <c r="Z53" i="27" s="1"/>
  <c r="AG53" i="27" s="1"/>
  <c r="AI53" i="27"/>
  <c r="AI57" i="27"/>
  <c r="L156" i="27"/>
  <c r="R65" i="27"/>
  <c r="Z65" i="27" s="1"/>
  <c r="AG65" i="27" s="1"/>
  <c r="AI65" i="27"/>
  <c r="R71" i="27"/>
  <c r="Z71" i="27" s="1"/>
  <c r="AG71" i="27" s="1"/>
  <c r="AI71" i="27"/>
  <c r="R77" i="27"/>
  <c r="AI77" i="27"/>
  <c r="R82" i="27"/>
  <c r="L153" i="27"/>
  <c r="AI82" i="27"/>
  <c r="R87" i="27"/>
  <c r="Z87" i="27" s="1"/>
  <c r="AG87" i="27" s="1"/>
  <c r="AI87" i="27"/>
  <c r="R93" i="27"/>
  <c r="Z93" i="27" s="1"/>
  <c r="AG93" i="27" s="1"/>
  <c r="AI93" i="27"/>
  <c r="R98" i="27"/>
  <c r="Z98" i="27" s="1"/>
  <c r="AG98" i="27" s="1"/>
  <c r="AI98" i="27"/>
  <c r="R102" i="27"/>
  <c r="Z102" i="27" s="1"/>
  <c r="AG102" i="27" s="1"/>
  <c r="AI102" i="27"/>
  <c r="R107" i="27"/>
  <c r="Z107" i="27" s="1"/>
  <c r="AG107" i="27" s="1"/>
  <c r="AI107" i="27"/>
  <c r="R8" i="27"/>
  <c r="AI8" i="27"/>
  <c r="L120" i="27"/>
  <c r="R18" i="27"/>
  <c r="AI18" i="27"/>
  <c r="L125" i="27"/>
  <c r="R38" i="27"/>
  <c r="AI38" i="27"/>
  <c r="L136" i="27"/>
  <c r="AI55" i="27"/>
  <c r="L154" i="27"/>
  <c r="L159" i="27"/>
  <c r="AI60" i="27"/>
  <c r="R67" i="27"/>
  <c r="Z67" i="27" s="1"/>
  <c r="AG67" i="27" s="1"/>
  <c r="AI67" i="27"/>
  <c r="R73" i="27"/>
  <c r="Z73" i="27" s="1"/>
  <c r="AG73" i="27" s="1"/>
  <c r="AI73" i="27"/>
  <c r="R84" i="27"/>
  <c r="Z84" i="27" s="1"/>
  <c r="AG84" i="27" s="1"/>
  <c r="AI84" i="27"/>
  <c r="R100" i="27"/>
  <c r="Z100" i="27" s="1"/>
  <c r="AG100" i="27" s="1"/>
  <c r="AI100" i="27"/>
  <c r="R109" i="27"/>
  <c r="Z109" i="27" s="1"/>
  <c r="AG109" i="27" s="1"/>
  <c r="AI109" i="27"/>
  <c r="R35" i="27"/>
  <c r="L133" i="27"/>
  <c r="AI35" i="27"/>
  <c r="R68" i="27"/>
  <c r="Z68" i="27" s="1"/>
  <c r="AG68" i="27" s="1"/>
  <c r="AI68" i="27"/>
  <c r="R74" i="27"/>
  <c r="Z74" i="27" s="1"/>
  <c r="AG74" i="27" s="1"/>
  <c r="AI74" i="27"/>
  <c r="AI91" i="27"/>
  <c r="L163" i="27"/>
  <c r="R23" i="27"/>
  <c r="Z23" i="27" s="1"/>
  <c r="AG23" i="27" s="1"/>
  <c r="AI23" i="27"/>
  <c r="E139" i="27"/>
  <c r="AI37" i="27"/>
  <c r="L135" i="27"/>
  <c r="R49" i="27"/>
  <c r="AI49" i="27"/>
  <c r="R54" i="27"/>
  <c r="Z54" i="27" s="1"/>
  <c r="AG54" i="27" s="1"/>
  <c r="AI54" i="27"/>
  <c r="R58" i="27"/>
  <c r="AI58" i="27"/>
  <c r="L157" i="27"/>
  <c r="AH158" i="27"/>
  <c r="R66" i="27"/>
  <c r="Z66" i="27" s="1"/>
  <c r="AG66" i="27" s="1"/>
  <c r="AI66" i="27"/>
  <c r="R72" i="27"/>
  <c r="Z72" i="27" s="1"/>
  <c r="AG72" i="27" s="1"/>
  <c r="AI72" i="27"/>
  <c r="R79" i="27"/>
  <c r="AI79" i="27"/>
  <c r="L149" i="27"/>
  <c r="R83" i="27"/>
  <c r="Z83" i="27" s="1"/>
  <c r="AG83" i="27" s="1"/>
  <c r="AI83" i="27"/>
  <c r="R88" i="27"/>
  <c r="AI88" i="27"/>
  <c r="L160" i="27"/>
  <c r="R94" i="27"/>
  <c r="Z94" i="27" s="1"/>
  <c r="AG94" i="27" s="1"/>
  <c r="AI94" i="27"/>
  <c r="R99" i="27"/>
  <c r="Z99" i="27" s="1"/>
  <c r="AG99" i="27" s="1"/>
  <c r="AI99" i="27"/>
  <c r="R103" i="27"/>
  <c r="Z103" i="27" s="1"/>
  <c r="AG103" i="27" s="1"/>
  <c r="AI103" i="27"/>
  <c r="R108" i="27"/>
  <c r="Z108" i="27" s="1"/>
  <c r="AG108" i="27" s="1"/>
  <c r="AI108" i="27"/>
  <c r="R46" i="27"/>
  <c r="L144" i="27"/>
  <c r="AI46" i="27"/>
  <c r="R45" i="27"/>
  <c r="AI45" i="27"/>
  <c r="L143" i="27"/>
  <c r="R44" i="27"/>
  <c r="AI44" i="27"/>
  <c r="L142" i="27"/>
  <c r="R43" i="27"/>
  <c r="AI43" i="27"/>
  <c r="L141" i="27"/>
  <c r="R6" i="27"/>
  <c r="L118" i="27"/>
  <c r="AI6" i="27"/>
  <c r="R20" i="27"/>
  <c r="Z20" i="27" s="1"/>
  <c r="AG20" i="27" s="1"/>
  <c r="AI20" i="27"/>
  <c r="R17" i="27"/>
  <c r="Z17" i="27" s="1"/>
  <c r="AG17" i="27" s="1"/>
  <c r="AI17" i="27"/>
  <c r="R16" i="27"/>
  <c r="Z16" i="27" s="1"/>
  <c r="AG16" i="27" s="1"/>
  <c r="AI16" i="27"/>
  <c r="R10" i="27"/>
  <c r="L122" i="27"/>
  <c r="AI10" i="27"/>
  <c r="R111" i="27"/>
  <c r="AI111" i="27"/>
  <c r="L140" i="27"/>
  <c r="R110" i="27"/>
  <c r="Z110" i="27" s="1"/>
  <c r="AG110" i="27" s="1"/>
  <c r="AI110" i="27"/>
  <c r="AI32" i="27"/>
  <c r="R12" i="27"/>
  <c r="AI12" i="27"/>
  <c r="L124" i="27"/>
  <c r="R13" i="27"/>
  <c r="L126" i="27"/>
  <c r="AI13" i="27"/>
  <c r="R14" i="27"/>
  <c r="L127" i="27"/>
  <c r="R11" i="27"/>
  <c r="L123" i="27"/>
  <c r="R39" i="27"/>
  <c r="L137" i="27"/>
  <c r="AH112" i="27"/>
  <c r="Z5" i="27"/>
  <c r="R52" i="27"/>
  <c r="R91" i="27"/>
  <c r="R40" i="27"/>
  <c r="R57" i="27"/>
  <c r="R32" i="27"/>
  <c r="R37" i="27"/>
  <c r="R34" i="27"/>
  <c r="R51" i="27"/>
  <c r="R55" i="27"/>
  <c r="R60" i="27"/>
  <c r="R90" i="27"/>
  <c r="L30" i="27"/>
  <c r="L105" i="27"/>
  <c r="K112" i="27"/>
  <c r="F112" i="27"/>
  <c r="L59" i="27"/>
  <c r="F165" i="27"/>
  <c r="K165" i="27"/>
  <c r="L69" i="27"/>
  <c r="AI69" i="27" s="1"/>
  <c r="L41" i="27"/>
  <c r="AI41" i="27" s="1"/>
  <c r="L89" i="27"/>
  <c r="L92" i="27"/>
  <c r="L95" i="27"/>
  <c r="L62" i="27"/>
  <c r="E27" i="27"/>
  <c r="L26" i="27"/>
  <c r="L15" i="27"/>
  <c r="AI15" i="27" s="1"/>
  <c r="F27" i="27"/>
  <c r="K27" i="27"/>
  <c r="L21" i="27"/>
  <c r="E112" i="27"/>
  <c r="L78" i="27"/>
  <c r="L148" i="27" s="1"/>
  <c r="E165" i="27"/>
  <c r="Z49" i="27" l="1"/>
  <c r="R147" i="27"/>
  <c r="R95" i="27"/>
  <c r="Z95" i="27" s="1"/>
  <c r="AG95" i="27" s="1"/>
  <c r="AI95" i="27"/>
  <c r="Z90" i="27"/>
  <c r="R162" i="27"/>
  <c r="Z34" i="27"/>
  <c r="Z132" i="27" s="1"/>
  <c r="R132" i="27"/>
  <c r="Z40" i="27"/>
  <c r="R138" i="27"/>
  <c r="Z8" i="27"/>
  <c r="R120" i="27"/>
  <c r="Z77" i="27"/>
  <c r="R26" i="27"/>
  <c r="Z26" i="27" s="1"/>
  <c r="AG26" i="27" s="1"/>
  <c r="AI26" i="27"/>
  <c r="AI92" i="27"/>
  <c r="L164" i="27"/>
  <c r="Z60" i="27"/>
  <c r="R159" i="27"/>
  <c r="Z91" i="27"/>
  <c r="R163" i="27"/>
  <c r="Z35" i="27"/>
  <c r="R133" i="27"/>
  <c r="Z18" i="27"/>
  <c r="R125" i="27"/>
  <c r="Z82" i="27"/>
  <c r="R153" i="27"/>
  <c r="R89" i="27"/>
  <c r="Z89" i="27" s="1"/>
  <c r="AG89" i="27" s="1"/>
  <c r="AI89" i="27"/>
  <c r="R105" i="27"/>
  <c r="Z105" i="27" s="1"/>
  <c r="AG105" i="27" s="1"/>
  <c r="AI105" i="27"/>
  <c r="Z55" i="27"/>
  <c r="R154" i="27"/>
  <c r="Z52" i="27"/>
  <c r="R151" i="27"/>
  <c r="Z88" i="27"/>
  <c r="R160" i="27"/>
  <c r="Z38" i="27"/>
  <c r="R136" i="27"/>
  <c r="Z81" i="27"/>
  <c r="R152" i="27"/>
  <c r="Z9" i="27"/>
  <c r="R121" i="27"/>
  <c r="Z37" i="27"/>
  <c r="R135" i="27"/>
  <c r="R78" i="27"/>
  <c r="R148" i="27" s="1"/>
  <c r="AI78" i="27"/>
  <c r="AI62" i="27"/>
  <c r="L161" i="27"/>
  <c r="R30" i="27"/>
  <c r="Z30" i="27" s="1"/>
  <c r="AG30" i="27" s="1"/>
  <c r="AI30" i="27"/>
  <c r="Z51" i="27"/>
  <c r="R150" i="27"/>
  <c r="Z57" i="27"/>
  <c r="R156" i="27"/>
  <c r="Z79" i="27"/>
  <c r="R149" i="27"/>
  <c r="Z58" i="27"/>
  <c r="R157" i="27"/>
  <c r="Z36" i="27"/>
  <c r="R134" i="27"/>
  <c r="Z104" i="27"/>
  <c r="R155" i="27"/>
  <c r="Z46" i="27"/>
  <c r="R144" i="27"/>
  <c r="Z45" i="27"/>
  <c r="R143" i="27"/>
  <c r="Z44" i="27"/>
  <c r="R142" i="27"/>
  <c r="R59" i="27"/>
  <c r="AI59" i="27"/>
  <c r="Z43" i="27"/>
  <c r="R141" i="27"/>
  <c r="Z6" i="27"/>
  <c r="R118" i="27"/>
  <c r="AG5" i="27"/>
  <c r="AG117" i="27" s="1"/>
  <c r="Z117" i="27"/>
  <c r="R21" i="27"/>
  <c r="Z21" i="27" s="1"/>
  <c r="AG21" i="27" s="1"/>
  <c r="AI21" i="27"/>
  <c r="Z10" i="27"/>
  <c r="R122" i="27"/>
  <c r="Z111" i="27"/>
  <c r="R140" i="27"/>
  <c r="L129" i="27"/>
  <c r="Z13" i="27"/>
  <c r="R126" i="27"/>
  <c r="Z12" i="27"/>
  <c r="R124" i="27"/>
  <c r="Z14" i="27"/>
  <c r="R127" i="27"/>
  <c r="R15" i="27"/>
  <c r="L128" i="27"/>
  <c r="Z11" i="27"/>
  <c r="R123" i="27"/>
  <c r="Z39" i="27"/>
  <c r="R137" i="27"/>
  <c r="Z32" i="27"/>
  <c r="R130" i="27"/>
  <c r="R41" i="27"/>
  <c r="L139" i="27"/>
  <c r="R69" i="27"/>
  <c r="Z69" i="27" s="1"/>
  <c r="AG69" i="27" s="1"/>
  <c r="R92" i="27"/>
  <c r="R62" i="27"/>
  <c r="L165" i="27"/>
  <c r="L85" i="27"/>
  <c r="L158" i="27" s="1"/>
  <c r="L27" i="27"/>
  <c r="AG34" i="27" l="1"/>
  <c r="AG132" i="27" s="1"/>
  <c r="AG49" i="27"/>
  <c r="Z147" i="27"/>
  <c r="AG36" i="27"/>
  <c r="AG134" i="27" s="1"/>
  <c r="Z134" i="27"/>
  <c r="AG51" i="27"/>
  <c r="AG150" i="27" s="1"/>
  <c r="Z150" i="27"/>
  <c r="R85" i="27"/>
  <c r="Z85" i="27" s="1"/>
  <c r="AG85" i="27" s="1"/>
  <c r="AI85" i="27"/>
  <c r="AG81" i="27"/>
  <c r="AG152" i="27" s="1"/>
  <c r="Z152" i="27"/>
  <c r="AG91" i="27"/>
  <c r="AG163" i="27" s="1"/>
  <c r="Z163" i="27"/>
  <c r="AG77" i="27"/>
  <c r="AG40" i="27"/>
  <c r="AG138" i="27" s="1"/>
  <c r="Z138" i="27"/>
  <c r="AG90" i="27"/>
  <c r="AG162" i="27" s="1"/>
  <c r="Z162" i="27"/>
  <c r="AG104" i="27"/>
  <c r="AG155" i="27" s="1"/>
  <c r="Z155" i="27"/>
  <c r="AG58" i="27"/>
  <c r="AG157" i="27" s="1"/>
  <c r="Z157" i="27"/>
  <c r="AG57" i="27"/>
  <c r="AG156" i="27" s="1"/>
  <c r="Z156" i="27"/>
  <c r="Z92" i="27"/>
  <c r="R164" i="27"/>
  <c r="AG79" i="27"/>
  <c r="AG149" i="27" s="1"/>
  <c r="Z149" i="27"/>
  <c r="AG37" i="27"/>
  <c r="AG135" i="27" s="1"/>
  <c r="Z135" i="27"/>
  <c r="AG88" i="27"/>
  <c r="AG160" i="27" s="1"/>
  <c r="Z160" i="27"/>
  <c r="AG55" i="27"/>
  <c r="AG154" i="27" s="1"/>
  <c r="Z154" i="27"/>
  <c r="AG18" i="27"/>
  <c r="AG125" i="27" s="1"/>
  <c r="Z125" i="27"/>
  <c r="Z62" i="27"/>
  <c r="R161" i="27"/>
  <c r="Z78" i="27"/>
  <c r="Z148" i="27" s="1"/>
  <c r="R165" i="27"/>
  <c r="AG9" i="27"/>
  <c r="AG121" i="27" s="1"/>
  <c r="Z121" i="27"/>
  <c r="AG38" i="27"/>
  <c r="AG136" i="27" s="1"/>
  <c r="Z136" i="27"/>
  <c r="AG52" i="27"/>
  <c r="AG151" i="27" s="1"/>
  <c r="Z151" i="27"/>
  <c r="AG82" i="27"/>
  <c r="AG153" i="27" s="1"/>
  <c r="Z153" i="27"/>
  <c r="AG35" i="27"/>
  <c r="AG133" i="27" s="1"/>
  <c r="Z133" i="27"/>
  <c r="AG60" i="27"/>
  <c r="AG159" i="27" s="1"/>
  <c r="Z159" i="27"/>
  <c r="AG8" i="27"/>
  <c r="AG120" i="27" s="1"/>
  <c r="Z120" i="27"/>
  <c r="AG46" i="27"/>
  <c r="AG144" i="27" s="1"/>
  <c r="Z144" i="27"/>
  <c r="AG45" i="27"/>
  <c r="AG143" i="27" s="1"/>
  <c r="Z143" i="27"/>
  <c r="AG44" i="27"/>
  <c r="AG142" i="27" s="1"/>
  <c r="Z142" i="27"/>
  <c r="AG43" i="27"/>
  <c r="AG141" i="27" s="1"/>
  <c r="Z141" i="27"/>
  <c r="Z59" i="27"/>
  <c r="R158" i="27"/>
  <c r="AG6" i="27"/>
  <c r="AG118" i="27" s="1"/>
  <c r="Z118" i="27"/>
  <c r="AG10" i="27"/>
  <c r="AG122" i="27" s="1"/>
  <c r="Z122" i="27"/>
  <c r="AG111" i="27"/>
  <c r="AG140" i="27" s="1"/>
  <c r="Z140" i="27"/>
  <c r="R27" i="27"/>
  <c r="Z27" i="27" s="1"/>
  <c r="AG27" i="27" s="1"/>
  <c r="AI27" i="27"/>
  <c r="AG12" i="27"/>
  <c r="AG124" i="27" s="1"/>
  <c r="Z124" i="27"/>
  <c r="AG13" i="27"/>
  <c r="AG126" i="27" s="1"/>
  <c r="Z126" i="27"/>
  <c r="R129" i="27"/>
  <c r="AG14" i="27"/>
  <c r="Z127" i="27"/>
  <c r="AG11" i="27"/>
  <c r="Z123" i="27"/>
  <c r="Z15" i="27"/>
  <c r="R128" i="27"/>
  <c r="AG39" i="27"/>
  <c r="Z137" i="27"/>
  <c r="Z41" i="27"/>
  <c r="R139" i="27"/>
  <c r="AG32" i="27"/>
  <c r="Z130" i="27"/>
  <c r="L112" i="27"/>
  <c r="AG147" i="27" l="1"/>
  <c r="AG92" i="27"/>
  <c r="AG164" i="27" s="1"/>
  <c r="Z164" i="27"/>
  <c r="AG78" i="27"/>
  <c r="AG148" i="27" s="1"/>
  <c r="AG62" i="27"/>
  <c r="AG161" i="27" s="1"/>
  <c r="Z161" i="27"/>
  <c r="AG59" i="27"/>
  <c r="AG158" i="27" s="1"/>
  <c r="Z158" i="27"/>
  <c r="R112" i="27"/>
  <c r="Z112" i="27" s="1"/>
  <c r="AG112" i="27" s="1"/>
  <c r="AI112" i="27"/>
  <c r="AG127" i="27"/>
  <c r="Z129" i="27"/>
  <c r="AG15" i="27"/>
  <c r="Z128" i="27"/>
  <c r="AG123" i="27"/>
  <c r="Z165" i="27"/>
  <c r="AG137" i="27"/>
  <c r="AG130" i="27"/>
  <c r="AG41" i="27"/>
  <c r="Z139" i="27"/>
  <c r="AG129" i="27" l="1"/>
  <c r="AG165" i="27"/>
  <c r="AG128" i="27"/>
  <c r="AG139" i="27"/>
</calcChain>
</file>

<file path=xl/sharedStrings.xml><?xml version="1.0" encoding="utf-8"?>
<sst xmlns="http://schemas.openxmlformats.org/spreadsheetml/2006/main" count="280" uniqueCount="116">
  <si>
    <t>COFOG</t>
  </si>
  <si>
    <t>B16</t>
  </si>
  <si>
    <t>018030</t>
  </si>
  <si>
    <t>B8131</t>
  </si>
  <si>
    <t>B816</t>
  </si>
  <si>
    <t>B405</t>
  </si>
  <si>
    <t>104031</t>
  </si>
  <si>
    <t>B406</t>
  </si>
  <si>
    <t>B4082</t>
  </si>
  <si>
    <t>B411</t>
  </si>
  <si>
    <t>104035</t>
  </si>
  <si>
    <t>B407</t>
  </si>
  <si>
    <t>B402</t>
  </si>
  <si>
    <t>104036</t>
  </si>
  <si>
    <t>K1101</t>
  </si>
  <si>
    <t>041233</t>
  </si>
  <si>
    <t>K2</t>
  </si>
  <si>
    <t>K1106</t>
  </si>
  <si>
    <t>K1109</t>
  </si>
  <si>
    <t>K1113</t>
  </si>
  <si>
    <t>K311</t>
  </si>
  <si>
    <t>K321</t>
  </si>
  <si>
    <t>K322</t>
  </si>
  <si>
    <t>K331</t>
  </si>
  <si>
    <t>K334</t>
  </si>
  <si>
    <t>K336</t>
  </si>
  <si>
    <t>K337</t>
  </si>
  <si>
    <t>K351</t>
  </si>
  <si>
    <t>K355</t>
  </si>
  <si>
    <t>K332</t>
  </si>
  <si>
    <t>Eredeti ei.</t>
  </si>
  <si>
    <t xml:space="preserve">5220 - Komló Térségi Többcélú Önkormányzati Társulás Szilvási Bölcsõde
</t>
  </si>
  <si>
    <t xml:space="preserve">5222 - Bérkompenzáció
</t>
  </si>
  <si>
    <t xml:space="preserve">5223 - Szociális ágazati pótlék
</t>
  </si>
  <si>
    <t>Részletező kód</t>
  </si>
  <si>
    <t>Rovat</t>
  </si>
  <si>
    <t>Átcsoportosítás</t>
  </si>
  <si>
    <t>K1107</t>
  </si>
  <si>
    <t>K1108</t>
  </si>
  <si>
    <t>K123</t>
  </si>
  <si>
    <t>K312</t>
  </si>
  <si>
    <t>K341</t>
  </si>
  <si>
    <t>K1110</t>
  </si>
  <si>
    <t xml:space="preserve"> </t>
  </si>
  <si>
    <t>K352</t>
  </si>
  <si>
    <t>B403</t>
  </si>
  <si>
    <t>K335</t>
  </si>
  <si>
    <t>K64</t>
  </si>
  <si>
    <t>K67</t>
  </si>
  <si>
    <t>K63</t>
  </si>
  <si>
    <t>K71</t>
  </si>
  <si>
    <t>K74</t>
  </si>
  <si>
    <t>K3</t>
  </si>
  <si>
    <t>K1</t>
  </si>
  <si>
    <t>1220 - Komló Térségi Többcélú Önkormányzati Társulás Szilvási Bölcsõde</t>
  </si>
  <si>
    <t>B25</t>
  </si>
  <si>
    <t>K6</t>
  </si>
  <si>
    <t>K7</t>
  </si>
  <si>
    <t>B4</t>
  </si>
  <si>
    <t>BEVÉTEL ÖSSZESEN</t>
  </si>
  <si>
    <t>KIADÁS ÖSSZESEN</t>
  </si>
  <si>
    <t>Komló Térségi Többcélú Önkormányzati Társulás Szilvási Bölcsõde</t>
  </si>
  <si>
    <t>PM INFO EGYEZTETŐ</t>
  </si>
  <si>
    <t>B</t>
  </si>
  <si>
    <t>K342</t>
  </si>
  <si>
    <t>K</t>
  </si>
  <si>
    <t xml:space="preserve">Különbözet (módosított ei. - tény) </t>
  </si>
  <si>
    <t>K1104</t>
  </si>
  <si>
    <t>Előirányzat változás 2021.06.01-09.30.</t>
  </si>
  <si>
    <t>Módosított ei. 09.30.</t>
  </si>
  <si>
    <t>Előirányzat változás 2021.10.01-12.09.</t>
  </si>
  <si>
    <t>Módosított ei. 12.09.</t>
  </si>
  <si>
    <t>Előirányzat változás 2021.12.10-12.31.</t>
  </si>
  <si>
    <t>Módosított ei. 12.31.</t>
  </si>
  <si>
    <t>K.K.T.Ö.T. Szilvási Bölcsőde 2023. év</t>
  </si>
  <si>
    <t>K3311</t>
  </si>
  <si>
    <t>K3313</t>
  </si>
  <si>
    <t>K3314</t>
  </si>
  <si>
    <t>Kiegészítő támogatás</t>
  </si>
  <si>
    <t>Munkaügyi Kp. Bértámogatás (1fő)</t>
  </si>
  <si>
    <t>Előirányzat változás 2023.01.01. - 05.25.</t>
  </si>
  <si>
    <t>Módosított ei. 05.25.</t>
  </si>
  <si>
    <t>Tény 04.30.</t>
  </si>
  <si>
    <t>Módosított bevételek</t>
  </si>
  <si>
    <t>B816 Központi irányító szervi támogatás (zárszámadás)</t>
  </si>
  <si>
    <t>B816 Központi irányító szervi támogatás (szoc.ág.p.)</t>
  </si>
  <si>
    <t>B816 Központi irányító szervi támogatás (normatíva)</t>
  </si>
  <si>
    <t>B816 Központi irányító szervi támogatás (bérkomp.)</t>
  </si>
  <si>
    <t>B1632 Egyéb fejezeti kezelésű működési c. támogatás</t>
  </si>
  <si>
    <t>B25  Felhalmozási célú tám. ért. bev. helyi önkormányzattól</t>
  </si>
  <si>
    <t>B8131 Előző évi ktgv. maradvány igénybevétele</t>
  </si>
  <si>
    <t>B4 Működési bevételek</t>
  </si>
  <si>
    <t>B5 Felhalmozási bevételek</t>
  </si>
  <si>
    <t>ÖSSZESEN:</t>
  </si>
  <si>
    <t>Módosított kiadások</t>
  </si>
  <si>
    <t>K915 Központi. Irányító szervi támogatás</t>
  </si>
  <si>
    <t>K5066 Műk.c.tám.ért.kiadás helyi önkormányzatnak</t>
  </si>
  <si>
    <t>K1 Személyi juttatások</t>
  </si>
  <si>
    <t>K2 Járulékok</t>
  </si>
  <si>
    <t>K3 Dologi és folyó kiadások</t>
  </si>
  <si>
    <t>K6 Felhalmozási kiadások</t>
  </si>
  <si>
    <t>K50632 Egyéb műk. c. tám. Áht-n belülről</t>
  </si>
  <si>
    <t>K50233 Elvonások és befizetések</t>
  </si>
  <si>
    <t>Átcsoportosított bevételek</t>
  </si>
  <si>
    <t>B816 Központi irányító szervi támogatás (kieg.tám.)</t>
  </si>
  <si>
    <t>B16  Műk.c.tám.ért.bev. elk.állami pénzalapoktól</t>
  </si>
  <si>
    <t>B16  Egyéb fejezeti kezelésű működési c. támogatás</t>
  </si>
  <si>
    <t>B25 Felhalmozási célú tám. ért. bev. helyi önkormányzattól</t>
  </si>
  <si>
    <t>Átcsoportosított kiadások</t>
  </si>
  <si>
    <t>K6 Beruházási kiadások</t>
  </si>
  <si>
    <t>K7 Felújítási kiadások</t>
  </si>
  <si>
    <t>BEVÉTELEK</t>
  </si>
  <si>
    <t>B16 Egyéb fejezeti kezelésű működési c. támogatás</t>
  </si>
  <si>
    <t>KIADÁSOK</t>
  </si>
  <si>
    <t>B16  Támogatás értékű működési bevétel (önk.)</t>
  </si>
  <si>
    <t>B16  Műk.c.tám.ért.bev.(Mü-i Kp.)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</si>
</sst>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Ft&quot;;[Red]\-#,##0\ &quot;Ft&quot;"/>
    <numFmt numFmtId="43" formatCode="_-* #,##0.00_-;\-* #,##0.00_-;_-* &quot;-&quot;??_-;_-@_-"/>
    <numFmt numFmtId="164" formatCode="_-* #,##0_-;\-* #,##0_-;_-* &quot;-&quot;??_-;_-@_-"/>
  </numFmts>
  <fonts count="16" x14ac:knownFonts="1">
    <font>
      <sz val="10"/>
      <color rgb="FF000000"/>
      <name val="Arial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Calibri"/>
      <family val="2"/>
      <scheme val="minor"/>
    </font>
    <font>
      <b/>
      <sz val="8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none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7" fillId="2" borderId="0"/>
    <xf numFmtId="43" fontId="7" fillId="2" borderId="0" applyFont="0" applyFill="0" applyBorder="0" applyAlignment="0" applyProtection="0"/>
  </cellStyleXfs>
  <cellXfs count="123">
    <xf numFmtId="0" fontId="0" fillId="2" borderId="0" xfId="0" applyFill="1" applyProtection="1">
      <protection locked="0"/>
    </xf>
    <xf numFmtId="3" fontId="0" fillId="2" borderId="0" xfId="0" applyNumberFormat="1" applyFill="1" applyProtection="1">
      <protection locked="0"/>
    </xf>
    <xf numFmtId="3" fontId="0" fillId="4" borderId="0" xfId="0" applyNumberFormat="1" applyFill="1" applyProtection="1">
      <protection locked="0"/>
    </xf>
    <xf numFmtId="3" fontId="0" fillId="0" borderId="0" xfId="0" applyNumberFormat="1" applyProtection="1">
      <protection locked="0"/>
    </xf>
    <xf numFmtId="0" fontId="4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0" fillId="2" borderId="0" xfId="0" applyFill="1" applyAlignment="1" applyProtection="1">
      <alignment wrapText="1"/>
      <protection locked="0"/>
    </xf>
    <xf numFmtId="3" fontId="2" fillId="0" borderId="0" xfId="0" applyNumberFormat="1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horizontal="center" vertical="center" wrapText="1"/>
      <protection locked="0"/>
    </xf>
    <xf numFmtId="0" fontId="4" fillId="2" borderId="0" xfId="0" applyFont="1" applyFill="1" applyProtection="1">
      <protection locked="0"/>
    </xf>
    <xf numFmtId="14" fontId="2" fillId="0" borderId="0" xfId="0" applyNumberFormat="1" applyFont="1" applyAlignment="1" applyProtection="1">
      <alignment horizontal="right" vertical="center"/>
      <protection locked="0"/>
    </xf>
    <xf numFmtId="0" fontId="8" fillId="3" borderId="1" xfId="1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3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1" applyFont="1" applyFill="1" applyBorder="1" applyAlignment="1" applyProtection="1">
      <alignment horizontal="center" vertical="center" wrapText="1"/>
      <protection locked="0"/>
    </xf>
    <xf numFmtId="3" fontId="2" fillId="3" borderId="19" xfId="1" applyNumberFormat="1" applyFont="1" applyFill="1" applyBorder="1" applyAlignment="1" applyProtection="1">
      <alignment horizontal="center" vertical="center" wrapText="1"/>
      <protection locked="0"/>
    </xf>
    <xf numFmtId="0" fontId="12" fillId="4" borderId="4" xfId="0" applyFont="1" applyFill="1" applyBorder="1" applyProtection="1">
      <protection locked="0"/>
    </xf>
    <xf numFmtId="3" fontId="12" fillId="4" borderId="4" xfId="0" applyNumberFormat="1" applyFont="1" applyFill="1" applyBorder="1" applyProtection="1">
      <protection locked="0"/>
    </xf>
    <xf numFmtId="3" fontId="12" fillId="0" borderId="4" xfId="0" applyNumberFormat="1" applyFont="1" applyBorder="1" applyProtection="1">
      <protection locked="0"/>
    </xf>
    <xf numFmtId="3" fontId="1" fillId="4" borderId="4" xfId="0" applyNumberFormat="1" applyFont="1" applyFill="1" applyBorder="1" applyProtection="1">
      <protection locked="0"/>
    </xf>
    <xf numFmtId="3" fontId="13" fillId="4" borderId="4" xfId="0" applyNumberFormat="1" applyFont="1" applyFill="1" applyBorder="1" applyProtection="1">
      <protection locked="0"/>
    </xf>
    <xf numFmtId="3" fontId="12" fillId="4" borderId="1" xfId="0" applyNumberFormat="1" applyFont="1" applyFill="1" applyBorder="1" applyProtection="1">
      <protection locked="0"/>
    </xf>
    <xf numFmtId="3" fontId="12" fillId="2" borderId="1" xfId="0" applyNumberFormat="1" applyFont="1" applyFill="1" applyBorder="1" applyProtection="1">
      <protection locked="0"/>
    </xf>
    <xf numFmtId="0" fontId="12" fillId="4" borderId="1" xfId="0" applyFont="1" applyFill="1" applyBorder="1" applyProtection="1">
      <protection locked="0"/>
    </xf>
    <xf numFmtId="3" fontId="12" fillId="0" borderId="1" xfId="0" applyNumberFormat="1" applyFont="1" applyBorder="1" applyProtection="1">
      <protection locked="0"/>
    </xf>
    <xf numFmtId="3" fontId="11" fillId="4" borderId="1" xfId="0" applyNumberFormat="1" applyFont="1" applyFill="1" applyBorder="1" applyProtection="1">
      <protection locked="0"/>
    </xf>
    <xf numFmtId="3" fontId="12" fillId="4" borderId="2" xfId="0" applyNumberFormat="1" applyFont="1" applyFill="1" applyBorder="1" applyProtection="1">
      <protection locked="0"/>
    </xf>
    <xf numFmtId="3" fontId="12" fillId="0" borderId="2" xfId="0" applyNumberFormat="1" applyFont="1" applyBorder="1" applyProtection="1">
      <protection locked="0"/>
    </xf>
    <xf numFmtId="3" fontId="13" fillId="4" borderId="2" xfId="0" applyNumberFormat="1" applyFont="1" applyFill="1" applyBorder="1" applyProtection="1">
      <protection locked="0"/>
    </xf>
    <xf numFmtId="0" fontId="12" fillId="4" borderId="7" xfId="0" applyFont="1" applyFill="1" applyBorder="1" applyProtection="1">
      <protection locked="0"/>
    </xf>
    <xf numFmtId="3" fontId="12" fillId="4" borderId="6" xfId="0" applyNumberFormat="1" applyFont="1" applyFill="1" applyBorder="1" applyProtection="1">
      <protection locked="0"/>
    </xf>
    <xf numFmtId="3" fontId="12" fillId="0" borderId="6" xfId="0" applyNumberFormat="1" applyFont="1" applyBorder="1" applyProtection="1">
      <protection locked="0"/>
    </xf>
    <xf numFmtId="3" fontId="11" fillId="4" borderId="6" xfId="0" applyNumberFormat="1" applyFont="1" applyFill="1" applyBorder="1" applyProtection="1">
      <protection locked="0"/>
    </xf>
    <xf numFmtId="3" fontId="12" fillId="2" borderId="15" xfId="0" applyNumberFormat="1" applyFont="1" applyFill="1" applyBorder="1" applyProtection="1">
      <protection locked="0"/>
    </xf>
    <xf numFmtId="3" fontId="11" fillId="4" borderId="4" xfId="0" applyNumberFormat="1" applyFont="1" applyFill="1" applyBorder="1" applyProtection="1">
      <protection locked="0"/>
    </xf>
    <xf numFmtId="3" fontId="12" fillId="2" borderId="4" xfId="0" applyNumberFormat="1" applyFont="1" applyFill="1" applyBorder="1" applyProtection="1">
      <protection locked="0"/>
    </xf>
    <xf numFmtId="3" fontId="13" fillId="4" borderId="1" xfId="0" applyNumberFormat="1" applyFont="1" applyFill="1" applyBorder="1" applyProtection="1">
      <protection locked="0"/>
    </xf>
    <xf numFmtId="0" fontId="12" fillId="4" borderId="2" xfId="0" applyFont="1" applyFill="1" applyBorder="1" applyProtection="1">
      <protection locked="0"/>
    </xf>
    <xf numFmtId="3" fontId="11" fillId="4" borderId="2" xfId="0" applyNumberFormat="1" applyFont="1" applyFill="1" applyBorder="1" applyProtection="1">
      <protection locked="0"/>
    </xf>
    <xf numFmtId="0" fontId="10" fillId="8" borderId="6" xfId="0" applyFont="1" applyFill="1" applyBorder="1" applyProtection="1">
      <protection locked="0"/>
    </xf>
    <xf numFmtId="3" fontId="10" fillId="8" borderId="6" xfId="0" applyNumberFormat="1" applyFont="1" applyFill="1" applyBorder="1" applyProtection="1">
      <protection locked="0"/>
    </xf>
    <xf numFmtId="3" fontId="1" fillId="4" borderId="1" xfId="0" applyNumberFormat="1" applyFont="1" applyFill="1" applyBorder="1" applyProtection="1">
      <protection locked="0"/>
    </xf>
    <xf numFmtId="3" fontId="12" fillId="4" borderId="3" xfId="0" applyNumberFormat="1" applyFont="1" applyFill="1" applyBorder="1" applyProtection="1">
      <protection locked="0"/>
    </xf>
    <xf numFmtId="3" fontId="10" fillId="9" borderId="10" xfId="0" applyNumberFormat="1" applyFont="1" applyFill="1" applyBorder="1" applyAlignment="1" applyProtection="1">
      <alignment vertical="center"/>
      <protection locked="0"/>
    </xf>
    <xf numFmtId="0" fontId="10" fillId="8" borderId="2" xfId="0" applyFont="1" applyFill="1" applyBorder="1" applyProtection="1">
      <protection locked="0"/>
    </xf>
    <xf numFmtId="3" fontId="10" fillId="8" borderId="2" xfId="0" applyNumberFormat="1" applyFont="1" applyFill="1" applyBorder="1" applyProtection="1">
      <protection locked="0"/>
    </xf>
    <xf numFmtId="0" fontId="10" fillId="7" borderId="6" xfId="0" applyFont="1" applyFill="1" applyBorder="1" applyProtection="1">
      <protection locked="0"/>
    </xf>
    <xf numFmtId="3" fontId="10" fillId="7" borderId="6" xfId="0" applyNumberFormat="1" applyFont="1" applyFill="1" applyBorder="1" applyProtection="1">
      <protection locked="0"/>
    </xf>
    <xf numFmtId="3" fontId="14" fillId="7" borderId="6" xfId="0" applyNumberFormat="1" applyFont="1" applyFill="1" applyBorder="1" applyProtection="1">
      <protection locked="0"/>
    </xf>
    <xf numFmtId="3" fontId="12" fillId="7" borderId="6" xfId="0" applyNumberFormat="1" applyFont="1" applyFill="1" applyBorder="1" applyProtection="1">
      <protection locked="0"/>
    </xf>
    <xf numFmtId="0" fontId="10" fillId="8" borderId="1" xfId="0" applyFont="1" applyFill="1" applyBorder="1" applyProtection="1">
      <protection locked="0"/>
    </xf>
    <xf numFmtId="3" fontId="10" fillId="8" borderId="1" xfId="0" applyNumberFormat="1" applyFont="1" applyFill="1" applyBorder="1" applyProtection="1">
      <protection locked="0"/>
    </xf>
    <xf numFmtId="0" fontId="10" fillId="7" borderId="1" xfId="0" applyFont="1" applyFill="1" applyBorder="1" applyProtection="1">
      <protection locked="0"/>
    </xf>
    <xf numFmtId="3" fontId="10" fillId="7" borderId="1" xfId="0" applyNumberFormat="1" applyFont="1" applyFill="1" applyBorder="1" applyProtection="1">
      <protection locked="0"/>
    </xf>
    <xf numFmtId="3" fontId="14" fillId="7" borderId="1" xfId="0" applyNumberFormat="1" applyFont="1" applyFill="1" applyBorder="1" applyProtection="1">
      <protection locked="0"/>
    </xf>
    <xf numFmtId="3" fontId="15" fillId="7" borderId="1" xfId="0" applyNumberFormat="1" applyFont="1" applyFill="1" applyBorder="1" applyProtection="1">
      <protection locked="0"/>
    </xf>
    <xf numFmtId="3" fontId="10" fillId="7" borderId="4" xfId="0" applyNumberFormat="1" applyFont="1" applyFill="1" applyBorder="1" applyProtection="1">
      <protection locked="0"/>
    </xf>
    <xf numFmtId="0" fontId="13" fillId="4" borderId="1" xfId="0" applyFont="1" applyFill="1" applyBorder="1" applyProtection="1">
      <protection locked="0"/>
    </xf>
    <xf numFmtId="3" fontId="13" fillId="0" borderId="1" xfId="0" applyNumberFormat="1" applyFont="1" applyBorder="1" applyProtection="1">
      <protection locked="0"/>
    </xf>
    <xf numFmtId="3" fontId="13" fillId="2" borderId="1" xfId="0" applyNumberFormat="1" applyFont="1" applyFill="1" applyBorder="1" applyProtection="1">
      <protection locked="0"/>
    </xf>
    <xf numFmtId="0" fontId="12" fillId="0" borderId="1" xfId="0" applyFont="1" applyBorder="1" applyProtection="1">
      <protection locked="0"/>
    </xf>
    <xf numFmtId="3" fontId="11" fillId="0" borderId="1" xfId="0" applyNumberFormat="1" applyFont="1" applyBorder="1" applyProtection="1">
      <protection locked="0"/>
    </xf>
    <xf numFmtId="0" fontId="13" fillId="0" borderId="1" xfId="0" applyFont="1" applyBorder="1" applyProtection="1">
      <protection locked="0"/>
    </xf>
    <xf numFmtId="3" fontId="11" fillId="0" borderId="2" xfId="0" applyNumberFormat="1" applyFont="1" applyBorder="1" applyProtection="1">
      <protection locked="0"/>
    </xf>
    <xf numFmtId="3" fontId="12" fillId="7" borderId="4" xfId="0" applyNumberFormat="1" applyFont="1" applyFill="1" applyBorder="1" applyProtection="1">
      <protection locked="0"/>
    </xf>
    <xf numFmtId="3" fontId="12" fillId="7" borderId="1" xfId="0" applyNumberFormat="1" applyFont="1" applyFill="1" applyBorder="1" applyProtection="1">
      <protection locked="0"/>
    </xf>
    <xf numFmtId="3" fontId="12" fillId="4" borderId="7" xfId="0" applyNumberFormat="1" applyFont="1" applyFill="1" applyBorder="1" applyProtection="1">
      <protection locked="0"/>
    </xf>
    <xf numFmtId="3" fontId="12" fillId="0" borderId="7" xfId="0" applyNumberFormat="1" applyFont="1" applyBorder="1" applyProtection="1">
      <protection locked="0"/>
    </xf>
    <xf numFmtId="3" fontId="13" fillId="4" borderId="7" xfId="0" applyNumberFormat="1" applyFont="1" applyFill="1" applyBorder="1" applyProtection="1">
      <protection locked="0"/>
    </xf>
    <xf numFmtId="3" fontId="12" fillId="2" borderId="6" xfId="0" applyNumberFormat="1" applyFont="1" applyFill="1" applyBorder="1" applyProtection="1">
      <protection locked="0"/>
    </xf>
    <xf numFmtId="0" fontId="12" fillId="4" borderId="6" xfId="0" applyFont="1" applyFill="1" applyBorder="1" applyProtection="1">
      <protection locked="0"/>
    </xf>
    <xf numFmtId="3" fontId="13" fillId="4" borderId="6" xfId="0" applyNumberFormat="1" applyFont="1" applyFill="1" applyBorder="1" applyProtection="1">
      <protection locked="0"/>
    </xf>
    <xf numFmtId="3" fontId="10" fillId="9" borderId="16" xfId="0" applyNumberFormat="1" applyFont="1" applyFill="1" applyBorder="1" applyAlignment="1" applyProtection="1">
      <alignment vertical="center"/>
      <protection locked="0"/>
    </xf>
    <xf numFmtId="3" fontId="10" fillId="9" borderId="16" xfId="0" applyNumberFormat="1" applyFont="1" applyFill="1" applyBorder="1" applyAlignment="1" applyProtection="1">
      <alignment horizontal="right" vertical="center"/>
      <protection locked="0"/>
    </xf>
    <xf numFmtId="0" fontId="10" fillId="6" borderId="1" xfId="0" applyFont="1" applyFill="1" applyBorder="1" applyProtection="1">
      <protection locked="0"/>
    </xf>
    <xf numFmtId="3" fontId="14" fillId="6" borderId="1" xfId="0" applyNumberFormat="1" applyFont="1" applyFill="1" applyBorder="1" applyProtection="1">
      <protection locked="0"/>
    </xf>
    <xf numFmtId="0" fontId="14" fillId="6" borderId="1" xfId="0" applyFont="1" applyFill="1" applyBorder="1" applyAlignment="1" applyProtection="1">
      <alignment horizontal="left" vertical="center"/>
      <protection locked="0"/>
    </xf>
    <xf numFmtId="3" fontId="10" fillId="6" borderId="1" xfId="0" applyNumberFormat="1" applyFont="1" applyFill="1" applyBorder="1" applyProtection="1">
      <protection locked="0"/>
    </xf>
    <xf numFmtId="0" fontId="10" fillId="10" borderId="1" xfId="0" applyFont="1" applyFill="1" applyBorder="1" applyProtection="1">
      <protection locked="0"/>
    </xf>
    <xf numFmtId="3" fontId="10" fillId="10" borderId="1" xfId="0" applyNumberFormat="1" applyFont="1" applyFill="1" applyBorder="1" applyProtection="1">
      <protection locked="0"/>
    </xf>
    <xf numFmtId="0" fontId="2" fillId="3" borderId="2" xfId="1" applyFont="1" applyFill="1" applyBorder="1" applyAlignment="1" applyProtection="1">
      <alignment horizontal="center" vertical="center" wrapText="1"/>
      <protection locked="0"/>
    </xf>
    <xf numFmtId="0" fontId="2" fillId="3" borderId="4" xfId="1" applyFont="1" applyFill="1" applyBorder="1" applyAlignment="1" applyProtection="1">
      <alignment horizontal="center" vertical="center" wrapText="1"/>
      <protection locked="0"/>
    </xf>
    <xf numFmtId="0" fontId="2" fillId="3" borderId="21" xfId="1" applyFont="1" applyFill="1" applyBorder="1" applyAlignment="1" applyProtection="1">
      <alignment horizontal="center" vertical="center" wrapText="1"/>
      <protection locked="0"/>
    </xf>
    <xf numFmtId="0" fontId="2" fillId="3" borderId="22" xfId="1" applyFont="1" applyFill="1" applyBorder="1" applyAlignment="1" applyProtection="1">
      <alignment horizontal="center" vertical="center" wrapText="1"/>
      <protection locked="0"/>
    </xf>
    <xf numFmtId="0" fontId="12" fillId="0" borderId="4" xfId="0" applyFont="1" applyBorder="1" applyProtection="1">
      <protection locked="0"/>
    </xf>
    <xf numFmtId="0" fontId="12" fillId="0" borderId="2" xfId="0" applyFont="1" applyBorder="1" applyProtection="1">
      <protection locked="0"/>
    </xf>
    <xf numFmtId="6" fontId="0" fillId="2" borderId="0" xfId="0" applyNumberFormat="1" applyFill="1" applyProtection="1">
      <protection locked="0"/>
    </xf>
    <xf numFmtId="0" fontId="12" fillId="4" borderId="2" xfId="0" applyFont="1" applyFill="1" applyBorder="1" applyAlignment="1" applyProtection="1">
      <alignment horizontal="left" vertical="center" wrapText="1"/>
      <protection locked="0"/>
    </xf>
    <xf numFmtId="0" fontId="12" fillId="4" borderId="3" xfId="0" applyFont="1" applyFill="1" applyBorder="1" applyAlignment="1" applyProtection="1">
      <alignment horizontal="left" vertical="center" wrapText="1"/>
      <protection locked="0"/>
    </xf>
    <xf numFmtId="0" fontId="12" fillId="4" borderId="7" xfId="0" applyFont="1" applyFill="1" applyBorder="1" applyAlignment="1" applyProtection="1">
      <alignment horizontal="left" vertical="center" wrapText="1"/>
      <protection locked="0"/>
    </xf>
    <xf numFmtId="0" fontId="12" fillId="4" borderId="2" xfId="0" applyFont="1" applyFill="1" applyBorder="1" applyAlignment="1" applyProtection="1">
      <alignment horizontal="center" vertical="center"/>
      <protection locked="0"/>
    </xf>
    <xf numFmtId="0" fontId="12" fillId="4" borderId="3" xfId="0" applyFont="1" applyFill="1" applyBorder="1" applyAlignment="1" applyProtection="1">
      <alignment horizontal="center" vertical="center"/>
      <protection locked="0"/>
    </xf>
    <xf numFmtId="0" fontId="12" fillId="4" borderId="7" xfId="0" applyFont="1" applyFill="1" applyBorder="1" applyAlignment="1" applyProtection="1">
      <alignment horizontal="center" vertical="center"/>
      <protection locked="0"/>
    </xf>
    <xf numFmtId="0" fontId="9" fillId="5" borderId="14" xfId="0" applyFont="1" applyFill="1" applyBorder="1" applyAlignment="1" applyProtection="1">
      <alignment horizontal="center" vertical="center" wrapText="1"/>
      <protection locked="0"/>
    </xf>
    <xf numFmtId="0" fontId="9" fillId="5" borderId="0" xfId="0" applyFont="1" applyFill="1" applyAlignment="1" applyProtection="1">
      <alignment horizontal="center" vertical="center" wrapText="1"/>
      <protection locked="0"/>
    </xf>
    <xf numFmtId="0" fontId="2" fillId="3" borderId="2" xfId="1" applyFont="1" applyFill="1" applyBorder="1" applyAlignment="1" applyProtection="1">
      <alignment horizontal="center" vertical="center"/>
      <protection locked="0"/>
    </xf>
    <xf numFmtId="0" fontId="2" fillId="3" borderId="4" xfId="1" applyFont="1" applyFill="1" applyBorder="1" applyAlignment="1" applyProtection="1">
      <alignment horizontal="center" vertical="center"/>
      <protection locked="0"/>
    </xf>
    <xf numFmtId="0" fontId="2" fillId="3" borderId="2" xfId="1" applyFont="1" applyFill="1" applyBorder="1" applyAlignment="1" applyProtection="1">
      <alignment horizontal="left" vertical="center"/>
      <protection locked="0"/>
    </xf>
    <xf numFmtId="0" fontId="2" fillId="3" borderId="4" xfId="1" applyFont="1" applyFill="1" applyBorder="1" applyAlignment="1" applyProtection="1">
      <alignment horizontal="left" vertical="center"/>
      <protection locked="0"/>
    </xf>
    <xf numFmtId="0" fontId="2" fillId="3" borderId="2" xfId="1" applyFont="1" applyFill="1" applyBorder="1" applyAlignment="1" applyProtection="1">
      <alignment horizontal="center" vertical="center" wrapText="1"/>
      <protection locked="0"/>
    </xf>
    <xf numFmtId="0" fontId="2" fillId="3" borderId="4" xfId="1" applyFont="1" applyFill="1" applyBorder="1" applyAlignment="1" applyProtection="1">
      <alignment horizontal="center" vertical="center" wrapText="1"/>
      <protection locked="0"/>
    </xf>
    <xf numFmtId="3" fontId="2" fillId="3" borderId="19" xfId="1" applyNumberFormat="1" applyFont="1" applyFill="1" applyBorder="1" applyAlignment="1" applyProtection="1">
      <alignment horizontal="center" vertical="center"/>
      <protection locked="0"/>
    </xf>
    <xf numFmtId="3" fontId="2" fillId="3" borderId="20" xfId="1" applyNumberFormat="1" applyFont="1" applyFill="1" applyBorder="1" applyAlignment="1" applyProtection="1">
      <alignment horizontal="center" vertical="center"/>
      <protection locked="0"/>
    </xf>
    <xf numFmtId="3" fontId="2" fillId="3" borderId="21" xfId="1" applyNumberFormat="1" applyFont="1" applyFill="1" applyBorder="1" applyAlignment="1" applyProtection="1">
      <alignment horizontal="center" vertical="center"/>
      <protection locked="0"/>
    </xf>
    <xf numFmtId="164" fontId="5" fillId="3" borderId="1" xfId="2" applyNumberFormat="1" applyFont="1" applyFill="1" applyBorder="1" applyAlignment="1" applyProtection="1">
      <alignment horizontal="center" vertical="center"/>
      <protection locked="0"/>
    </xf>
    <xf numFmtId="0" fontId="2" fillId="3" borderId="1" xfId="1" applyFont="1" applyFill="1" applyBorder="1" applyAlignment="1" applyProtection="1">
      <alignment horizontal="center" vertical="center" wrapText="1"/>
      <protection locked="0"/>
    </xf>
    <xf numFmtId="0" fontId="2" fillId="3" borderId="19" xfId="1" applyFont="1" applyFill="1" applyBorder="1" applyAlignment="1" applyProtection="1">
      <alignment horizontal="center" vertical="center" wrapText="1"/>
      <protection locked="0"/>
    </xf>
    <xf numFmtId="0" fontId="2" fillId="3" borderId="20" xfId="1" applyFont="1" applyFill="1" applyBorder="1" applyAlignment="1" applyProtection="1">
      <alignment horizontal="center" vertical="center" wrapText="1"/>
      <protection locked="0"/>
    </xf>
    <xf numFmtId="0" fontId="2" fillId="3" borderId="21" xfId="1" applyFont="1" applyFill="1" applyBorder="1" applyAlignment="1" applyProtection="1">
      <alignment horizontal="center" vertical="center" wrapText="1"/>
      <protection locked="0"/>
    </xf>
    <xf numFmtId="0" fontId="12" fillId="5" borderId="3" xfId="0" applyFont="1" applyFill="1" applyBorder="1" applyAlignment="1" applyProtection="1">
      <alignment horizontal="left" vertical="center" wrapText="1"/>
      <protection locked="0"/>
    </xf>
    <xf numFmtId="0" fontId="12" fillId="5" borderId="3" xfId="0" applyFont="1" applyFill="1" applyBorder="1" applyAlignment="1" applyProtection="1">
      <alignment horizontal="center" vertical="center"/>
      <protection locked="0"/>
    </xf>
    <xf numFmtId="0" fontId="10" fillId="9" borderId="11" xfId="0" applyFont="1" applyFill="1" applyBorder="1" applyAlignment="1" applyProtection="1">
      <alignment horizontal="right" vertical="center"/>
      <protection locked="0"/>
    </xf>
    <xf numFmtId="0" fontId="10" fillId="9" borderId="12" xfId="0" applyFont="1" applyFill="1" applyBorder="1" applyAlignment="1" applyProtection="1">
      <alignment horizontal="right" vertical="center"/>
      <protection locked="0"/>
    </xf>
    <xf numFmtId="0" fontId="10" fillId="9" borderId="13" xfId="0" applyFont="1" applyFill="1" applyBorder="1" applyAlignment="1" applyProtection="1">
      <alignment horizontal="right" vertical="center"/>
      <protection locked="0"/>
    </xf>
    <xf numFmtId="0" fontId="12" fillId="4" borderId="8" xfId="0" applyFont="1" applyFill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0" fontId="10" fillId="9" borderId="17" xfId="0" applyFont="1" applyFill="1" applyBorder="1" applyAlignment="1" applyProtection="1">
      <alignment horizontal="right" vertical="center"/>
      <protection locked="0"/>
    </xf>
    <xf numFmtId="0" fontId="10" fillId="9" borderId="9" xfId="0" applyFont="1" applyFill="1" applyBorder="1" applyAlignment="1" applyProtection="1">
      <alignment horizontal="right" vertical="center"/>
      <protection locked="0"/>
    </xf>
    <xf numFmtId="0" fontId="10" fillId="9" borderId="18" xfId="0" applyFont="1" applyFill="1" applyBorder="1" applyAlignment="1" applyProtection="1">
      <alignment horizontal="right" vertical="center"/>
      <protection locked="0"/>
    </xf>
    <xf numFmtId="0" fontId="6" fillId="0" borderId="5" xfId="0" applyFont="1" applyBorder="1" applyAlignment="1" applyProtection="1">
      <alignment horizontal="left" vertical="center"/>
      <protection locked="0"/>
    </xf>
    <xf numFmtId="0" fontId="12" fillId="4" borderId="8" xfId="0" applyFont="1" applyFill="1" applyBorder="1" applyAlignment="1" applyProtection="1">
      <alignment horizontal="center" vertical="center"/>
      <protection locked="0"/>
    </xf>
  </cellXfs>
  <cellStyles count="3">
    <cellStyle name="Ezres 2" xfId="2" xr:uid="{00000000-0005-0000-0000-000000000000}"/>
    <cellStyle name="Normál" xfId="0" builtinId="0"/>
    <cellStyle name="Normál 2" xfId="1" xr:uid="{00000000-0005-0000-0000-000002000000}"/>
  </cellStyles>
  <dxfs count="0"/>
  <tableStyles count="0" defaultTableStyle="TableStyleMedium9"/>
  <colors>
    <mruColors>
      <color rgb="FFEBF39F"/>
      <color rgb="FFE2F6A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48"/>
  <sheetViews>
    <sheetView tabSelected="1" view="pageBreakPreview" zoomScale="90" zoomScaleNormal="90" zoomScaleSheetLayoutView="9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AH2" sqref="AH1:AI1048576"/>
    </sheetView>
  </sheetViews>
  <sheetFormatPr defaultRowHeight="12.75" x14ac:dyDescent="0.2"/>
  <cols>
    <col min="1" max="1" width="48.42578125" style="6" customWidth="1"/>
    <col min="2" max="2" width="7.28515625" customWidth="1"/>
    <col min="3" max="3" width="8.42578125" customWidth="1"/>
    <col min="4" max="4" width="14" customWidth="1"/>
    <col min="5" max="5" width="15.5703125" customWidth="1"/>
    <col min="6" max="6" width="14.42578125" hidden="1" customWidth="1"/>
    <col min="7" max="7" width="20.5703125" customWidth="1"/>
    <col min="8" max="8" width="15.42578125" customWidth="1"/>
    <col min="9" max="9" width="11.7109375" customWidth="1"/>
    <col min="10" max="10" width="9.5703125" hidden="1" customWidth="1"/>
    <col min="11" max="11" width="9" hidden="1" customWidth="1"/>
    <col min="12" max="12" width="15" customWidth="1"/>
    <col min="13" max="18" width="15" hidden="1" customWidth="1"/>
    <col min="19" max="19" width="12.140625" hidden="1" customWidth="1"/>
    <col min="20" max="22" width="15" hidden="1" customWidth="1"/>
    <col min="23" max="23" width="13" hidden="1" customWidth="1"/>
    <col min="24" max="24" width="15" hidden="1" customWidth="1"/>
    <col min="25" max="25" width="12.5703125" hidden="1" customWidth="1"/>
    <col min="26" max="33" width="15" hidden="1" customWidth="1"/>
    <col min="34" max="34" width="11.85546875" hidden="1" customWidth="1"/>
    <col min="35" max="35" width="14.28515625" hidden="1" customWidth="1"/>
  </cols>
  <sheetData>
    <row r="1" spans="1:35" ht="15.75" customHeight="1" x14ac:dyDescent="0.2">
      <c r="A1" s="95" t="s">
        <v>74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</row>
    <row r="2" spans="1:35" ht="8.25" customHeight="1" x14ac:dyDescent="0.2">
      <c r="A2" s="6" t="s">
        <v>43</v>
      </c>
      <c r="D2" s="1"/>
      <c r="E2" s="1"/>
      <c r="F2" s="1"/>
      <c r="G2" s="1"/>
      <c r="H2" s="1"/>
      <c r="I2" s="1"/>
      <c r="J2" s="2"/>
      <c r="K2" s="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</row>
    <row r="3" spans="1:35" ht="12" customHeight="1" x14ac:dyDescent="0.2">
      <c r="A3" s="97" t="s">
        <v>34</v>
      </c>
      <c r="B3" s="99" t="s">
        <v>0</v>
      </c>
      <c r="C3" s="97" t="s">
        <v>35</v>
      </c>
      <c r="D3" s="101" t="s">
        <v>30</v>
      </c>
      <c r="E3" s="103" t="s">
        <v>80</v>
      </c>
      <c r="F3" s="104"/>
      <c r="G3" s="104"/>
      <c r="H3" s="104"/>
      <c r="I3" s="104"/>
      <c r="J3" s="104"/>
      <c r="K3" s="105"/>
      <c r="L3" s="101" t="s">
        <v>81</v>
      </c>
      <c r="M3" s="108" t="s">
        <v>68</v>
      </c>
      <c r="N3" s="109"/>
      <c r="O3" s="109"/>
      <c r="P3" s="110"/>
      <c r="Q3" s="82"/>
      <c r="R3" s="101" t="s">
        <v>69</v>
      </c>
      <c r="S3" s="108" t="s">
        <v>70</v>
      </c>
      <c r="T3" s="109"/>
      <c r="U3" s="109"/>
      <c r="V3" s="109"/>
      <c r="W3" s="109"/>
      <c r="X3" s="109"/>
      <c r="Y3" s="110"/>
      <c r="Z3" s="84"/>
      <c r="AA3" s="108" t="s">
        <v>72</v>
      </c>
      <c r="AB3" s="109"/>
      <c r="AC3" s="109"/>
      <c r="AD3" s="109"/>
      <c r="AE3" s="109"/>
      <c r="AF3" s="109"/>
      <c r="AG3" s="107" t="s">
        <v>73</v>
      </c>
      <c r="AH3" s="106" t="s">
        <v>82</v>
      </c>
      <c r="AI3" s="107" t="s">
        <v>66</v>
      </c>
    </row>
    <row r="4" spans="1:35" ht="83.25" customHeight="1" x14ac:dyDescent="0.2">
      <c r="A4" s="98"/>
      <c r="B4" s="100"/>
      <c r="C4" s="98"/>
      <c r="D4" s="102"/>
      <c r="E4" s="17" t="s">
        <v>36</v>
      </c>
      <c r="F4" s="16" t="s">
        <v>78</v>
      </c>
      <c r="G4" s="16" t="s">
        <v>79</v>
      </c>
      <c r="H4" s="16"/>
      <c r="I4" s="13"/>
      <c r="J4" s="13"/>
      <c r="K4" s="13"/>
      <c r="L4" s="102"/>
      <c r="M4" s="83" t="s">
        <v>36</v>
      </c>
      <c r="N4" s="83"/>
      <c r="O4" s="83"/>
      <c r="P4" s="83"/>
      <c r="Q4" s="83"/>
      <c r="R4" s="102"/>
      <c r="S4" s="83" t="s">
        <v>36</v>
      </c>
      <c r="T4" s="83"/>
      <c r="U4" s="83"/>
      <c r="V4" s="83"/>
      <c r="W4" s="83"/>
      <c r="X4" s="83"/>
      <c r="Y4" s="83"/>
      <c r="Z4" s="83" t="s">
        <v>71</v>
      </c>
      <c r="AA4" s="83" t="s">
        <v>36</v>
      </c>
      <c r="AB4" s="83"/>
      <c r="AC4" s="83"/>
      <c r="AD4" s="83"/>
      <c r="AE4" s="83"/>
      <c r="AF4" s="85"/>
      <c r="AG4" s="107"/>
      <c r="AH4" s="106"/>
      <c r="AI4" s="107"/>
    </row>
    <row r="5" spans="1:35" ht="15" x14ac:dyDescent="0.25">
      <c r="A5" s="89" t="s">
        <v>54</v>
      </c>
      <c r="B5" s="92" t="s">
        <v>2</v>
      </c>
      <c r="C5" s="18" t="s">
        <v>1</v>
      </c>
      <c r="D5" s="19">
        <v>22134632</v>
      </c>
      <c r="E5" s="20">
        <v>-9544781</v>
      </c>
      <c r="F5" s="20"/>
      <c r="G5" s="20">
        <v>988847</v>
      </c>
      <c r="H5" s="20"/>
      <c r="I5" s="20"/>
      <c r="J5" s="21"/>
      <c r="K5" s="22"/>
      <c r="L5" s="19">
        <f>D5+E5+F5+J5+K5+I5+H5+G5</f>
        <v>13578698</v>
      </c>
      <c r="M5" s="19"/>
      <c r="N5" s="19"/>
      <c r="O5" s="19"/>
      <c r="P5" s="19"/>
      <c r="Q5" s="19"/>
      <c r="R5" s="19">
        <f t="shared" ref="R5:R36" si="0">SUM(L5:Q5)</f>
        <v>13578698</v>
      </c>
      <c r="S5" s="19"/>
      <c r="T5" s="19"/>
      <c r="U5" s="19"/>
      <c r="V5" s="19"/>
      <c r="W5" s="19"/>
      <c r="X5" s="19"/>
      <c r="Y5" s="19"/>
      <c r="Z5" s="19">
        <f>SUM(R5:Y5)</f>
        <v>13578698</v>
      </c>
      <c r="AA5" s="19"/>
      <c r="AB5" s="19"/>
      <c r="AC5" s="19"/>
      <c r="AD5" s="19"/>
      <c r="AE5" s="19"/>
      <c r="AF5" s="19"/>
      <c r="AG5" s="19">
        <f>SUM(Z5:AF5)</f>
        <v>13578698</v>
      </c>
      <c r="AH5" s="23">
        <v>7378211</v>
      </c>
      <c r="AI5" s="24">
        <f>L5-AH5</f>
        <v>6200487</v>
      </c>
    </row>
    <row r="6" spans="1:35" ht="15" x14ac:dyDescent="0.25">
      <c r="A6" s="90"/>
      <c r="B6" s="93"/>
      <c r="C6" s="25" t="s">
        <v>3</v>
      </c>
      <c r="D6" s="23">
        <v>13731970</v>
      </c>
      <c r="E6" s="26"/>
      <c r="F6" s="26"/>
      <c r="G6" s="26"/>
      <c r="H6" s="26"/>
      <c r="I6" s="26"/>
      <c r="J6" s="27"/>
      <c r="K6" s="27"/>
      <c r="L6" s="19">
        <f>D6+E6+F6+J6+K6</f>
        <v>13731970</v>
      </c>
      <c r="M6" s="19"/>
      <c r="N6" s="19"/>
      <c r="O6" s="19"/>
      <c r="P6" s="19"/>
      <c r="Q6" s="19"/>
      <c r="R6" s="19">
        <f t="shared" si="0"/>
        <v>13731970</v>
      </c>
      <c r="S6" s="19"/>
      <c r="T6" s="19"/>
      <c r="U6" s="19"/>
      <c r="V6" s="19"/>
      <c r="W6" s="19"/>
      <c r="X6" s="19"/>
      <c r="Y6" s="19"/>
      <c r="Z6" s="19">
        <f t="shared" ref="Z6:Z72" si="1">SUM(R6:Y6)</f>
        <v>13731970</v>
      </c>
      <c r="AA6" s="19"/>
      <c r="AB6" s="19"/>
      <c r="AC6" s="19"/>
      <c r="AD6" s="19"/>
      <c r="AE6" s="19"/>
      <c r="AF6" s="19"/>
      <c r="AG6" s="19">
        <f t="shared" ref="AG6:AG72" si="2">SUM(Z6:AF6)</f>
        <v>13731970</v>
      </c>
      <c r="AH6" s="23">
        <v>13731970</v>
      </c>
      <c r="AI6" s="24">
        <f t="shared" ref="AI6:AI71" si="3">L6-AH6</f>
        <v>0</v>
      </c>
    </row>
    <row r="7" spans="1:35" ht="15" x14ac:dyDescent="0.25">
      <c r="A7" s="90"/>
      <c r="B7" s="93"/>
      <c r="C7" s="25" t="s">
        <v>4</v>
      </c>
      <c r="D7" s="28">
        <v>102704505</v>
      </c>
      <c r="E7" s="29">
        <v>9544781</v>
      </c>
      <c r="F7" s="29"/>
      <c r="G7" s="29"/>
      <c r="H7" s="29"/>
      <c r="I7" s="29"/>
      <c r="J7" s="30"/>
      <c r="K7" s="30"/>
      <c r="L7" s="19">
        <f>D7+E7+F7+J7+K7+I7+G7</f>
        <v>112249286</v>
      </c>
      <c r="M7" s="44"/>
      <c r="N7" s="44"/>
      <c r="O7" s="44"/>
      <c r="P7" s="44"/>
      <c r="Q7" s="44"/>
      <c r="R7" s="44">
        <f t="shared" si="0"/>
        <v>112249286</v>
      </c>
      <c r="S7" s="44"/>
      <c r="T7" s="44"/>
      <c r="U7" s="44"/>
      <c r="V7" s="44"/>
      <c r="W7" s="44"/>
      <c r="X7" s="44"/>
      <c r="Y7" s="44"/>
      <c r="Z7" s="44">
        <f t="shared" si="1"/>
        <v>112249286</v>
      </c>
      <c r="AA7" s="44"/>
      <c r="AB7" s="44"/>
      <c r="AC7" s="44"/>
      <c r="AD7" s="44"/>
      <c r="AE7" s="44"/>
      <c r="AF7" s="44"/>
      <c r="AG7" s="44">
        <f t="shared" si="2"/>
        <v>112249286</v>
      </c>
      <c r="AH7" s="28">
        <v>34362518</v>
      </c>
      <c r="AI7" s="24">
        <f t="shared" si="3"/>
        <v>77886768</v>
      </c>
    </row>
    <row r="8" spans="1:35" ht="15.75" thickBot="1" x14ac:dyDescent="0.3">
      <c r="A8" s="91"/>
      <c r="B8" s="94"/>
      <c r="C8" s="31" t="s">
        <v>55</v>
      </c>
      <c r="D8" s="32">
        <v>100000</v>
      </c>
      <c r="E8" s="32"/>
      <c r="F8" s="33"/>
      <c r="G8" s="33"/>
      <c r="H8" s="33"/>
      <c r="I8" s="33"/>
      <c r="J8" s="34"/>
      <c r="K8" s="34"/>
      <c r="L8" s="32">
        <f t="shared" ref="L8:L14" si="4">D8+E8+F8+J8+K8</f>
        <v>100000</v>
      </c>
      <c r="M8" s="32"/>
      <c r="N8" s="32"/>
      <c r="O8" s="32"/>
      <c r="P8" s="32"/>
      <c r="Q8" s="32"/>
      <c r="R8" s="32">
        <f t="shared" si="0"/>
        <v>100000</v>
      </c>
      <c r="S8" s="32"/>
      <c r="T8" s="32"/>
      <c r="U8" s="32"/>
      <c r="V8" s="32"/>
      <c r="W8" s="32"/>
      <c r="X8" s="32"/>
      <c r="Y8" s="32"/>
      <c r="Z8" s="32">
        <f t="shared" si="1"/>
        <v>100000</v>
      </c>
      <c r="AA8" s="32"/>
      <c r="AB8" s="32"/>
      <c r="AC8" s="32"/>
      <c r="AD8" s="32"/>
      <c r="AE8" s="32"/>
      <c r="AF8" s="32"/>
      <c r="AG8" s="32">
        <f t="shared" si="2"/>
        <v>100000</v>
      </c>
      <c r="AH8" s="32">
        <v>0</v>
      </c>
      <c r="AI8" s="35">
        <f t="shared" si="3"/>
        <v>100000</v>
      </c>
    </row>
    <row r="9" spans="1:35" ht="15.75" thickTop="1" x14ac:dyDescent="0.25">
      <c r="A9" s="90" t="s">
        <v>54</v>
      </c>
      <c r="B9" s="93" t="s">
        <v>6</v>
      </c>
      <c r="C9" s="18" t="s">
        <v>12</v>
      </c>
      <c r="D9" s="19">
        <v>0</v>
      </c>
      <c r="E9" s="19"/>
      <c r="F9" s="20"/>
      <c r="G9" s="20"/>
      <c r="H9" s="20"/>
      <c r="I9" s="20"/>
      <c r="J9" s="36"/>
      <c r="K9" s="36"/>
      <c r="L9" s="19">
        <f t="shared" si="4"/>
        <v>0</v>
      </c>
      <c r="M9" s="19"/>
      <c r="N9" s="19"/>
      <c r="O9" s="19"/>
      <c r="P9" s="19"/>
      <c r="Q9" s="19"/>
      <c r="R9" s="19">
        <f t="shared" si="0"/>
        <v>0</v>
      </c>
      <c r="S9" s="19"/>
      <c r="T9" s="19"/>
      <c r="U9" s="19"/>
      <c r="V9" s="19"/>
      <c r="W9" s="19"/>
      <c r="X9" s="19"/>
      <c r="Y9" s="19"/>
      <c r="Z9" s="19">
        <f t="shared" si="1"/>
        <v>0</v>
      </c>
      <c r="AA9" s="19"/>
      <c r="AB9" s="19"/>
      <c r="AC9" s="19"/>
      <c r="AD9" s="19"/>
      <c r="AE9" s="19"/>
      <c r="AF9" s="19"/>
      <c r="AG9" s="19">
        <f t="shared" si="2"/>
        <v>0</v>
      </c>
      <c r="AH9" s="19">
        <v>0</v>
      </c>
      <c r="AI9" s="37">
        <f t="shared" si="3"/>
        <v>0</v>
      </c>
    </row>
    <row r="10" spans="1:35" ht="15" x14ac:dyDescent="0.25">
      <c r="A10" s="90"/>
      <c r="B10" s="93"/>
      <c r="C10" s="25" t="s">
        <v>45</v>
      </c>
      <c r="D10" s="23">
        <v>6000</v>
      </c>
      <c r="E10" s="23"/>
      <c r="F10" s="26"/>
      <c r="G10" s="26"/>
      <c r="H10" s="26"/>
      <c r="I10" s="26"/>
      <c r="J10" s="27"/>
      <c r="K10" s="38"/>
      <c r="L10" s="19">
        <f t="shared" si="4"/>
        <v>6000</v>
      </c>
      <c r="M10" s="19"/>
      <c r="N10" s="19"/>
      <c r="O10" s="19"/>
      <c r="P10" s="19"/>
      <c r="Q10" s="19"/>
      <c r="R10" s="19">
        <f t="shared" si="0"/>
        <v>6000</v>
      </c>
      <c r="S10" s="19"/>
      <c r="T10" s="19"/>
      <c r="U10" s="19"/>
      <c r="V10" s="19"/>
      <c r="W10" s="19"/>
      <c r="X10" s="19"/>
      <c r="Y10" s="19"/>
      <c r="Z10" s="19">
        <f t="shared" si="1"/>
        <v>6000</v>
      </c>
      <c r="AA10" s="19"/>
      <c r="AB10" s="19"/>
      <c r="AC10" s="19"/>
      <c r="AD10" s="19"/>
      <c r="AE10" s="19"/>
      <c r="AF10" s="19"/>
      <c r="AG10" s="19">
        <f t="shared" si="2"/>
        <v>6000</v>
      </c>
      <c r="AH10" s="23">
        <v>2073</v>
      </c>
      <c r="AI10" s="24">
        <f t="shared" si="3"/>
        <v>3927</v>
      </c>
    </row>
    <row r="11" spans="1:35" ht="15" x14ac:dyDescent="0.25">
      <c r="A11" s="90"/>
      <c r="B11" s="93"/>
      <c r="C11" s="25" t="s">
        <v>5</v>
      </c>
      <c r="D11" s="23">
        <v>1700000</v>
      </c>
      <c r="E11" s="23">
        <f>-922-5000</f>
        <v>-5922</v>
      </c>
      <c r="F11" s="20"/>
      <c r="G11" s="20"/>
      <c r="H11" s="20"/>
      <c r="I11" s="20"/>
      <c r="J11" s="36"/>
      <c r="K11" s="22"/>
      <c r="L11" s="19">
        <f t="shared" si="4"/>
        <v>1694078</v>
      </c>
      <c r="M11" s="19"/>
      <c r="N11" s="19"/>
      <c r="O11" s="19"/>
      <c r="P11" s="19"/>
      <c r="Q11" s="19"/>
      <c r="R11" s="19">
        <f t="shared" si="0"/>
        <v>1694078</v>
      </c>
      <c r="S11" s="19"/>
      <c r="T11" s="19"/>
      <c r="U11" s="19"/>
      <c r="V11" s="19"/>
      <c r="W11" s="19"/>
      <c r="X11" s="19"/>
      <c r="Y11" s="19"/>
      <c r="Z11" s="19">
        <f t="shared" si="1"/>
        <v>1694078</v>
      </c>
      <c r="AA11" s="19"/>
      <c r="AB11" s="19"/>
      <c r="AC11" s="19"/>
      <c r="AD11" s="19"/>
      <c r="AE11" s="19"/>
      <c r="AF11" s="19"/>
      <c r="AG11" s="19">
        <f t="shared" si="2"/>
        <v>1694078</v>
      </c>
      <c r="AH11" s="23">
        <v>844800</v>
      </c>
      <c r="AI11" s="24">
        <f t="shared" si="3"/>
        <v>849278</v>
      </c>
    </row>
    <row r="12" spans="1:35" ht="15" x14ac:dyDescent="0.25">
      <c r="A12" s="90"/>
      <c r="B12" s="93"/>
      <c r="C12" s="25" t="s">
        <v>7</v>
      </c>
      <c r="D12" s="23">
        <v>888</v>
      </c>
      <c r="E12" s="23"/>
      <c r="F12" s="26"/>
      <c r="G12" s="26"/>
      <c r="H12" s="26"/>
      <c r="I12" s="26"/>
      <c r="J12" s="27"/>
      <c r="K12" s="38"/>
      <c r="L12" s="19">
        <f t="shared" si="4"/>
        <v>888</v>
      </c>
      <c r="M12" s="19"/>
      <c r="N12" s="19"/>
      <c r="O12" s="19"/>
      <c r="P12" s="19"/>
      <c r="Q12" s="19"/>
      <c r="R12" s="19">
        <f t="shared" si="0"/>
        <v>888</v>
      </c>
      <c r="S12" s="19"/>
      <c r="T12" s="19"/>
      <c r="U12" s="19"/>
      <c r="V12" s="19"/>
      <c r="W12" s="19"/>
      <c r="X12" s="19"/>
      <c r="Y12" s="19"/>
      <c r="Z12" s="19">
        <f t="shared" si="1"/>
        <v>888</v>
      </c>
      <c r="AA12" s="19"/>
      <c r="AB12" s="19"/>
      <c r="AC12" s="19"/>
      <c r="AD12" s="19"/>
      <c r="AE12" s="19"/>
      <c r="AF12" s="19"/>
      <c r="AG12" s="19">
        <f t="shared" si="2"/>
        <v>888</v>
      </c>
      <c r="AH12" s="23">
        <v>436</v>
      </c>
      <c r="AI12" s="24">
        <f t="shared" si="3"/>
        <v>452</v>
      </c>
    </row>
    <row r="13" spans="1:35" ht="15" x14ac:dyDescent="0.25">
      <c r="A13" s="90"/>
      <c r="B13" s="93"/>
      <c r="C13" s="25" t="s">
        <v>8</v>
      </c>
      <c r="D13" s="23">
        <v>1100</v>
      </c>
      <c r="E13" s="23"/>
      <c r="F13" s="26"/>
      <c r="G13" s="26"/>
      <c r="H13" s="26"/>
      <c r="I13" s="26"/>
      <c r="J13" s="27"/>
      <c r="K13" s="38"/>
      <c r="L13" s="19">
        <f t="shared" si="4"/>
        <v>1100</v>
      </c>
      <c r="M13" s="19"/>
      <c r="N13" s="19"/>
      <c r="O13" s="19"/>
      <c r="P13" s="19"/>
      <c r="Q13" s="19"/>
      <c r="R13" s="19">
        <f t="shared" si="0"/>
        <v>1100</v>
      </c>
      <c r="S13" s="19"/>
      <c r="T13" s="19"/>
      <c r="U13" s="19"/>
      <c r="V13" s="19"/>
      <c r="W13" s="19"/>
      <c r="X13" s="19"/>
      <c r="Y13" s="19"/>
      <c r="Z13" s="19">
        <f t="shared" si="1"/>
        <v>1100</v>
      </c>
      <c r="AA13" s="19"/>
      <c r="AB13" s="19"/>
      <c r="AC13" s="19"/>
      <c r="AD13" s="19"/>
      <c r="AE13" s="19"/>
      <c r="AF13" s="19"/>
      <c r="AG13" s="19">
        <f t="shared" si="2"/>
        <v>1100</v>
      </c>
      <c r="AH13" s="23">
        <v>312</v>
      </c>
      <c r="AI13" s="24">
        <f t="shared" si="3"/>
        <v>788</v>
      </c>
    </row>
    <row r="14" spans="1:35" ht="15" x14ac:dyDescent="0.25">
      <c r="A14" s="90"/>
      <c r="B14" s="93"/>
      <c r="C14" s="39" t="s">
        <v>9</v>
      </c>
      <c r="D14" s="28">
        <v>0</v>
      </c>
      <c r="E14" s="28">
        <f>922+5000</f>
        <v>5922</v>
      </c>
      <c r="F14" s="29"/>
      <c r="G14" s="29"/>
      <c r="H14" s="29"/>
      <c r="I14" s="29"/>
      <c r="J14" s="40"/>
      <c r="K14" s="30"/>
      <c r="L14" s="19">
        <f t="shared" si="4"/>
        <v>5922</v>
      </c>
      <c r="M14" s="44"/>
      <c r="N14" s="44"/>
      <c r="O14" s="44"/>
      <c r="P14" s="44"/>
      <c r="Q14" s="44"/>
      <c r="R14" s="44">
        <f t="shared" si="0"/>
        <v>5922</v>
      </c>
      <c r="S14" s="44"/>
      <c r="T14" s="44"/>
      <c r="U14" s="44"/>
      <c r="V14" s="44"/>
      <c r="W14" s="44"/>
      <c r="X14" s="44"/>
      <c r="Y14" s="44"/>
      <c r="Z14" s="44">
        <f t="shared" si="1"/>
        <v>5922</v>
      </c>
      <c r="AA14" s="44"/>
      <c r="AB14" s="44"/>
      <c r="AC14" s="44"/>
      <c r="AD14" s="44"/>
      <c r="AE14" s="44"/>
      <c r="AF14" s="44"/>
      <c r="AG14" s="44">
        <f t="shared" si="2"/>
        <v>5922</v>
      </c>
      <c r="AH14" s="28">
        <v>1585</v>
      </c>
      <c r="AI14" s="26">
        <f t="shared" si="3"/>
        <v>4337</v>
      </c>
    </row>
    <row r="15" spans="1:35" ht="15.75" thickBot="1" x14ac:dyDescent="0.3">
      <c r="A15" s="91"/>
      <c r="B15" s="94"/>
      <c r="C15" s="41" t="s">
        <v>58</v>
      </c>
      <c r="D15" s="42">
        <f>SUM(D9:D14)</f>
        <v>1707988</v>
      </c>
      <c r="E15" s="42">
        <f t="shared" ref="E15:P15" si="5">SUM(E9:E14)</f>
        <v>0</v>
      </c>
      <c r="F15" s="42">
        <f t="shared" si="5"/>
        <v>0</v>
      </c>
      <c r="G15" s="42">
        <f t="shared" si="5"/>
        <v>0</v>
      </c>
      <c r="H15" s="42">
        <f t="shared" si="5"/>
        <v>0</v>
      </c>
      <c r="I15" s="42">
        <f t="shared" si="5"/>
        <v>0</v>
      </c>
      <c r="J15" s="42">
        <f t="shared" si="5"/>
        <v>0</v>
      </c>
      <c r="K15" s="42">
        <f t="shared" si="5"/>
        <v>0</v>
      </c>
      <c r="L15" s="42">
        <f t="shared" si="5"/>
        <v>1707988</v>
      </c>
      <c r="M15" s="42">
        <f t="shared" si="5"/>
        <v>0</v>
      </c>
      <c r="N15" s="42">
        <f t="shared" si="5"/>
        <v>0</v>
      </c>
      <c r="O15" s="42">
        <f t="shared" si="5"/>
        <v>0</v>
      </c>
      <c r="P15" s="42">
        <f t="shared" si="5"/>
        <v>0</v>
      </c>
      <c r="Q15" s="42"/>
      <c r="R15" s="42">
        <f t="shared" si="0"/>
        <v>1707988</v>
      </c>
      <c r="S15" s="42">
        <f>SUM(S9:S14)</f>
        <v>0</v>
      </c>
      <c r="T15" s="42">
        <f t="shared" ref="T15:V15" si="6">SUM(T9:T14)</f>
        <v>0</v>
      </c>
      <c r="U15" s="42">
        <f t="shared" si="6"/>
        <v>0</v>
      </c>
      <c r="V15" s="42">
        <f t="shared" si="6"/>
        <v>0</v>
      </c>
      <c r="W15" s="42">
        <f>SUM(W9:W14)</f>
        <v>0</v>
      </c>
      <c r="X15" s="42">
        <f>SUM(X9:X14)</f>
        <v>0</v>
      </c>
      <c r="Y15" s="42">
        <f>SUM(Y9:Y14)</f>
        <v>0</v>
      </c>
      <c r="Z15" s="42">
        <f>SUM(R15:Y15)</f>
        <v>1707988</v>
      </c>
      <c r="AA15" s="42">
        <f>SUM(AA9:AA14)</f>
        <v>0</v>
      </c>
      <c r="AB15" s="42">
        <f t="shared" ref="AB15:AF15" si="7">SUM(AB9:AB14)</f>
        <v>0</v>
      </c>
      <c r="AC15" s="42">
        <f t="shared" si="7"/>
        <v>0</v>
      </c>
      <c r="AD15" s="42">
        <f t="shared" si="7"/>
        <v>0</v>
      </c>
      <c r="AE15" s="42">
        <f t="shared" si="7"/>
        <v>0</v>
      </c>
      <c r="AF15" s="42">
        <f t="shared" si="7"/>
        <v>0</v>
      </c>
      <c r="AG15" s="42">
        <f t="shared" si="2"/>
        <v>1707988</v>
      </c>
      <c r="AH15" s="42">
        <f>SUM(AH9:AH14)</f>
        <v>849206</v>
      </c>
      <c r="AI15" s="42">
        <f t="shared" si="3"/>
        <v>858782</v>
      </c>
    </row>
    <row r="16" spans="1:35" ht="15.75" thickTop="1" x14ac:dyDescent="0.25">
      <c r="A16" s="90" t="s">
        <v>54</v>
      </c>
      <c r="B16" s="93" t="s">
        <v>10</v>
      </c>
      <c r="C16" s="18" t="s">
        <v>5</v>
      </c>
      <c r="D16" s="19">
        <v>839215</v>
      </c>
      <c r="E16" s="19"/>
      <c r="F16" s="20"/>
      <c r="G16" s="20"/>
      <c r="H16" s="20"/>
      <c r="I16" s="20"/>
      <c r="J16" s="36"/>
      <c r="K16" s="22"/>
      <c r="L16" s="19">
        <f>D16+E16+F16+J16+K16</f>
        <v>839215</v>
      </c>
      <c r="M16" s="19"/>
      <c r="N16" s="19"/>
      <c r="O16" s="19"/>
      <c r="P16" s="19"/>
      <c r="Q16" s="19"/>
      <c r="R16" s="19">
        <f t="shared" si="0"/>
        <v>839215</v>
      </c>
      <c r="S16" s="19"/>
      <c r="T16" s="19"/>
      <c r="U16" s="19"/>
      <c r="V16" s="19"/>
      <c r="W16" s="19"/>
      <c r="X16" s="19"/>
      <c r="Y16" s="19"/>
      <c r="Z16" s="19">
        <f t="shared" si="1"/>
        <v>839215</v>
      </c>
      <c r="AA16" s="19"/>
      <c r="AB16" s="19"/>
      <c r="AC16" s="19"/>
      <c r="AD16" s="19"/>
      <c r="AE16" s="19"/>
      <c r="AF16" s="19"/>
      <c r="AG16" s="19">
        <f t="shared" si="2"/>
        <v>839215</v>
      </c>
      <c r="AH16" s="19">
        <v>280779</v>
      </c>
      <c r="AI16" s="24">
        <f t="shared" si="3"/>
        <v>558436</v>
      </c>
    </row>
    <row r="17" spans="1:35" ht="15" x14ac:dyDescent="0.25">
      <c r="A17" s="90"/>
      <c r="B17" s="93"/>
      <c r="C17" s="25" t="s">
        <v>7</v>
      </c>
      <c r="D17" s="23">
        <v>226588</v>
      </c>
      <c r="E17" s="23"/>
      <c r="F17" s="26"/>
      <c r="G17" s="26"/>
      <c r="H17" s="26"/>
      <c r="I17" s="26"/>
      <c r="J17" s="27"/>
      <c r="K17" s="38"/>
      <c r="L17" s="19">
        <f>D17+E17+F17+J17+K17</f>
        <v>226588</v>
      </c>
      <c r="M17" s="19"/>
      <c r="N17" s="19"/>
      <c r="O17" s="19"/>
      <c r="P17" s="19"/>
      <c r="Q17" s="19"/>
      <c r="R17" s="19">
        <f t="shared" si="0"/>
        <v>226588</v>
      </c>
      <c r="S17" s="19"/>
      <c r="T17" s="19"/>
      <c r="U17" s="19"/>
      <c r="V17" s="19"/>
      <c r="W17" s="19"/>
      <c r="X17" s="19"/>
      <c r="Y17" s="19"/>
      <c r="Z17" s="19">
        <f t="shared" si="1"/>
        <v>226588</v>
      </c>
      <c r="AA17" s="19"/>
      <c r="AB17" s="19"/>
      <c r="AC17" s="19"/>
      <c r="AD17" s="19"/>
      <c r="AE17" s="19"/>
      <c r="AF17" s="19"/>
      <c r="AG17" s="19">
        <f t="shared" si="2"/>
        <v>226588</v>
      </c>
      <c r="AH17" s="23">
        <v>75811</v>
      </c>
      <c r="AI17" s="24">
        <f t="shared" si="3"/>
        <v>150777</v>
      </c>
    </row>
    <row r="18" spans="1:35" ht="15" x14ac:dyDescent="0.25">
      <c r="A18" s="90"/>
      <c r="B18" s="93"/>
      <c r="C18" s="25" t="s">
        <v>11</v>
      </c>
      <c r="D18" s="23">
        <v>900000</v>
      </c>
      <c r="E18" s="23"/>
      <c r="F18" s="26"/>
      <c r="G18" s="26"/>
      <c r="H18" s="26"/>
      <c r="I18" s="26"/>
      <c r="J18" s="27"/>
      <c r="K18" s="38"/>
      <c r="L18" s="19">
        <f>D18+E18+F18+J18+K18</f>
        <v>900000</v>
      </c>
      <c r="M18" s="19"/>
      <c r="N18" s="19"/>
      <c r="O18" s="19"/>
      <c r="P18" s="19"/>
      <c r="Q18" s="19"/>
      <c r="R18" s="19">
        <f t="shared" si="0"/>
        <v>900000</v>
      </c>
      <c r="S18" s="19"/>
      <c r="T18" s="19"/>
      <c r="U18" s="19"/>
      <c r="V18" s="19"/>
      <c r="W18" s="19"/>
      <c r="X18" s="19"/>
      <c r="Y18" s="19"/>
      <c r="Z18" s="19">
        <f t="shared" si="1"/>
        <v>900000</v>
      </c>
      <c r="AA18" s="19"/>
      <c r="AB18" s="19"/>
      <c r="AC18" s="19"/>
      <c r="AD18" s="19"/>
      <c r="AE18" s="19"/>
      <c r="AF18" s="19"/>
      <c r="AG18" s="19">
        <f t="shared" si="2"/>
        <v>900000</v>
      </c>
      <c r="AH18" s="23">
        <v>647000</v>
      </c>
      <c r="AI18" s="24">
        <f t="shared" si="3"/>
        <v>253000</v>
      </c>
    </row>
    <row r="19" spans="1:35" ht="15" x14ac:dyDescent="0.25">
      <c r="A19" s="90"/>
      <c r="B19" s="93"/>
      <c r="C19" s="25" t="s">
        <v>9</v>
      </c>
      <c r="D19" s="23">
        <v>0</v>
      </c>
      <c r="E19" s="23"/>
      <c r="F19" s="26"/>
      <c r="G19" s="26"/>
      <c r="H19" s="26"/>
      <c r="I19" s="26"/>
      <c r="J19" s="27"/>
      <c r="K19" s="43"/>
      <c r="L19" s="19">
        <f>D19+E19+F19+J19+K19</f>
        <v>0</v>
      </c>
      <c r="M19" s="19"/>
      <c r="N19" s="19"/>
      <c r="O19" s="19"/>
      <c r="P19" s="19"/>
      <c r="Q19" s="19"/>
      <c r="R19" s="19">
        <f t="shared" si="0"/>
        <v>0</v>
      </c>
      <c r="S19" s="19"/>
      <c r="T19" s="19"/>
      <c r="U19" s="19"/>
      <c r="V19" s="19"/>
      <c r="W19" s="19"/>
      <c r="X19" s="19"/>
      <c r="Y19" s="19"/>
      <c r="Z19" s="19">
        <f t="shared" si="1"/>
        <v>0</v>
      </c>
      <c r="AA19" s="19"/>
      <c r="AB19" s="19"/>
      <c r="AC19" s="19"/>
      <c r="AD19" s="19"/>
      <c r="AE19" s="19"/>
      <c r="AF19" s="19"/>
      <c r="AG19" s="19">
        <f t="shared" si="2"/>
        <v>0</v>
      </c>
      <c r="AH19" s="23">
        <v>0</v>
      </c>
      <c r="AI19" s="26">
        <f t="shared" si="3"/>
        <v>0</v>
      </c>
    </row>
    <row r="20" spans="1:35" ht="15" x14ac:dyDescent="0.25">
      <c r="A20" s="90"/>
      <c r="B20" s="93"/>
      <c r="C20" s="87" t="s">
        <v>45</v>
      </c>
      <c r="D20" s="28">
        <v>0</v>
      </c>
      <c r="E20" s="28"/>
      <c r="F20" s="29"/>
      <c r="G20" s="29"/>
      <c r="H20" s="29"/>
      <c r="I20" s="29"/>
      <c r="J20" s="40"/>
      <c r="K20" s="40"/>
      <c r="L20" s="44">
        <f>D20+E20+F20+J20+K20</f>
        <v>0</v>
      </c>
      <c r="M20" s="44"/>
      <c r="N20" s="44"/>
      <c r="O20" s="44"/>
      <c r="P20" s="44"/>
      <c r="Q20" s="44"/>
      <c r="R20" s="44">
        <f t="shared" si="0"/>
        <v>0</v>
      </c>
      <c r="S20" s="44"/>
      <c r="T20" s="44"/>
      <c r="U20" s="44"/>
      <c r="V20" s="44"/>
      <c r="W20" s="44"/>
      <c r="X20" s="44"/>
      <c r="Y20" s="44"/>
      <c r="Z20" s="44">
        <f t="shared" si="1"/>
        <v>0</v>
      </c>
      <c r="AA20" s="44"/>
      <c r="AB20" s="44"/>
      <c r="AC20" s="44"/>
      <c r="AD20" s="44"/>
      <c r="AE20" s="44"/>
      <c r="AF20" s="44"/>
      <c r="AG20" s="44">
        <f t="shared" si="2"/>
        <v>0</v>
      </c>
      <c r="AH20" s="28">
        <v>0</v>
      </c>
      <c r="AI20" s="29">
        <f t="shared" si="3"/>
        <v>0</v>
      </c>
    </row>
    <row r="21" spans="1:35" ht="15.75" thickBot="1" x14ac:dyDescent="0.3">
      <c r="A21" s="91"/>
      <c r="B21" s="94"/>
      <c r="C21" s="41" t="s">
        <v>58</v>
      </c>
      <c r="D21" s="42">
        <f>SUM(D16:D20)</f>
        <v>1965803</v>
      </c>
      <c r="E21" s="42">
        <f t="shared" ref="E21:K21" si="8">SUM(E16:E19)</f>
        <v>0</v>
      </c>
      <c r="F21" s="42">
        <f>SUM(F16:F20)</f>
        <v>0</v>
      </c>
      <c r="G21" s="42">
        <f t="shared" si="8"/>
        <v>0</v>
      </c>
      <c r="H21" s="42">
        <f t="shared" si="8"/>
        <v>0</v>
      </c>
      <c r="I21" s="42">
        <f t="shared" si="8"/>
        <v>0</v>
      </c>
      <c r="J21" s="42">
        <f t="shared" si="8"/>
        <v>0</v>
      </c>
      <c r="K21" s="42">
        <f t="shared" si="8"/>
        <v>0</v>
      </c>
      <c r="L21" s="42">
        <f>SUM(L16:L19)</f>
        <v>1965803</v>
      </c>
      <c r="M21" s="42">
        <f t="shared" ref="M21:P21" si="9">SUM(M16:M19)</f>
        <v>0</v>
      </c>
      <c r="N21" s="42">
        <f t="shared" si="9"/>
        <v>0</v>
      </c>
      <c r="O21" s="42">
        <f t="shared" si="9"/>
        <v>0</v>
      </c>
      <c r="P21" s="42">
        <f t="shared" si="9"/>
        <v>0</v>
      </c>
      <c r="Q21" s="42"/>
      <c r="R21" s="42">
        <f t="shared" si="0"/>
        <v>1965803</v>
      </c>
      <c r="S21" s="42">
        <f>SUM(S16:S19)</f>
        <v>0</v>
      </c>
      <c r="T21" s="42">
        <f t="shared" ref="T21:Y21" si="10">SUM(T16:T19)</f>
        <v>0</v>
      </c>
      <c r="U21" s="42">
        <f t="shared" si="10"/>
        <v>0</v>
      </c>
      <c r="V21" s="42">
        <f t="shared" si="10"/>
        <v>0</v>
      </c>
      <c r="W21" s="42">
        <f t="shared" si="10"/>
        <v>0</v>
      </c>
      <c r="X21" s="42">
        <f t="shared" si="10"/>
        <v>0</v>
      </c>
      <c r="Y21" s="42">
        <f t="shared" si="10"/>
        <v>0</v>
      </c>
      <c r="Z21" s="42">
        <f t="shared" si="1"/>
        <v>1965803</v>
      </c>
      <c r="AA21" s="42">
        <f>SUM(AA16:AA19)</f>
        <v>0</v>
      </c>
      <c r="AB21" s="42">
        <f t="shared" ref="AB21:AF21" si="11">SUM(AB16:AB19)</f>
        <v>0</v>
      </c>
      <c r="AC21" s="42">
        <f t="shared" si="11"/>
        <v>0</v>
      </c>
      <c r="AD21" s="42">
        <f t="shared" si="11"/>
        <v>0</v>
      </c>
      <c r="AE21" s="42">
        <f t="shared" si="11"/>
        <v>0</v>
      </c>
      <c r="AF21" s="42">
        <f t="shared" si="11"/>
        <v>0</v>
      </c>
      <c r="AG21" s="42">
        <f t="shared" si="2"/>
        <v>1965803</v>
      </c>
      <c r="AH21" s="42">
        <f>SUM(AH16:AH20)</f>
        <v>1003590</v>
      </c>
      <c r="AI21" s="42">
        <f t="shared" si="3"/>
        <v>962213</v>
      </c>
    </row>
    <row r="22" spans="1:35" ht="15.75" thickTop="1" x14ac:dyDescent="0.25">
      <c r="A22" s="90" t="s">
        <v>54</v>
      </c>
      <c r="B22" s="93" t="s">
        <v>13</v>
      </c>
      <c r="C22" s="18" t="s">
        <v>12</v>
      </c>
      <c r="D22" s="19">
        <v>0</v>
      </c>
      <c r="E22" s="19"/>
      <c r="F22" s="20"/>
      <c r="G22" s="20"/>
      <c r="H22" s="20"/>
      <c r="I22" s="20"/>
      <c r="J22" s="36"/>
      <c r="K22" s="36"/>
      <c r="L22" s="19">
        <f>D22+E22+F22+J22+K22</f>
        <v>0</v>
      </c>
      <c r="M22" s="19"/>
      <c r="N22" s="19"/>
      <c r="O22" s="19"/>
      <c r="P22" s="19"/>
      <c r="Q22" s="19"/>
      <c r="R22" s="19">
        <f t="shared" si="0"/>
        <v>0</v>
      </c>
      <c r="S22" s="19"/>
      <c r="T22" s="19"/>
      <c r="U22" s="19"/>
      <c r="V22" s="19"/>
      <c r="W22" s="19"/>
      <c r="X22" s="19"/>
      <c r="Y22" s="19"/>
      <c r="Z22" s="19">
        <f t="shared" si="1"/>
        <v>0</v>
      </c>
      <c r="AA22" s="19"/>
      <c r="AB22" s="19"/>
      <c r="AC22" s="19"/>
      <c r="AD22" s="19"/>
      <c r="AE22" s="19"/>
      <c r="AF22" s="19"/>
      <c r="AG22" s="19">
        <f t="shared" si="2"/>
        <v>0</v>
      </c>
      <c r="AH22" s="19">
        <v>0</v>
      </c>
      <c r="AI22" s="24">
        <f t="shared" si="3"/>
        <v>0</v>
      </c>
    </row>
    <row r="23" spans="1:35" ht="15" x14ac:dyDescent="0.25">
      <c r="A23" s="90"/>
      <c r="B23" s="93"/>
      <c r="C23" s="25" t="s">
        <v>7</v>
      </c>
      <c r="D23" s="23">
        <v>0</v>
      </c>
      <c r="E23" s="23"/>
      <c r="F23" s="26"/>
      <c r="G23" s="26"/>
      <c r="H23" s="26"/>
      <c r="I23" s="26"/>
      <c r="J23" s="27"/>
      <c r="K23" s="27"/>
      <c r="L23" s="19">
        <f>D23+E23+F23+J23+K23</f>
        <v>0</v>
      </c>
      <c r="M23" s="19"/>
      <c r="N23" s="19"/>
      <c r="O23" s="19"/>
      <c r="P23" s="19"/>
      <c r="Q23" s="19"/>
      <c r="R23" s="19">
        <f t="shared" si="0"/>
        <v>0</v>
      </c>
      <c r="S23" s="19"/>
      <c r="T23" s="19"/>
      <c r="U23" s="19"/>
      <c r="V23" s="19"/>
      <c r="W23" s="19"/>
      <c r="X23" s="19"/>
      <c r="Y23" s="19"/>
      <c r="Z23" s="19">
        <f t="shared" si="1"/>
        <v>0</v>
      </c>
      <c r="AA23" s="19"/>
      <c r="AB23" s="19"/>
      <c r="AC23" s="19"/>
      <c r="AD23" s="19"/>
      <c r="AE23" s="19"/>
      <c r="AF23" s="19"/>
      <c r="AG23" s="19">
        <f t="shared" si="2"/>
        <v>0</v>
      </c>
      <c r="AH23" s="23">
        <v>0</v>
      </c>
      <c r="AI23" s="24">
        <f t="shared" si="3"/>
        <v>0</v>
      </c>
    </row>
    <row r="24" spans="1:35" ht="15" x14ac:dyDescent="0.25">
      <c r="A24" s="90"/>
      <c r="B24" s="93"/>
      <c r="C24" s="25" t="s">
        <v>11</v>
      </c>
      <c r="D24" s="23">
        <v>0</v>
      </c>
      <c r="E24" s="23"/>
      <c r="F24" s="26"/>
      <c r="G24" s="26"/>
      <c r="H24" s="26"/>
      <c r="I24" s="26"/>
      <c r="J24" s="27"/>
      <c r="K24" s="27"/>
      <c r="L24" s="19">
        <f>D24+E24+F24+J24+K24</f>
        <v>0</v>
      </c>
      <c r="M24" s="19"/>
      <c r="N24" s="19"/>
      <c r="O24" s="19"/>
      <c r="P24" s="19"/>
      <c r="Q24" s="19"/>
      <c r="R24" s="19">
        <f t="shared" si="0"/>
        <v>0</v>
      </c>
      <c r="S24" s="19"/>
      <c r="T24" s="19"/>
      <c r="U24" s="19"/>
      <c r="V24" s="19"/>
      <c r="W24" s="19"/>
      <c r="X24" s="19"/>
      <c r="Y24" s="19"/>
      <c r="Z24" s="19">
        <f t="shared" si="1"/>
        <v>0</v>
      </c>
      <c r="AA24" s="19"/>
      <c r="AB24" s="19"/>
      <c r="AC24" s="19"/>
      <c r="AD24" s="19"/>
      <c r="AE24" s="19"/>
      <c r="AF24" s="19"/>
      <c r="AG24" s="19">
        <f t="shared" si="2"/>
        <v>0</v>
      </c>
      <c r="AH24" s="23">
        <v>0</v>
      </c>
      <c r="AI24" s="24">
        <f t="shared" si="3"/>
        <v>0</v>
      </c>
    </row>
    <row r="25" spans="1:35" ht="15" x14ac:dyDescent="0.25">
      <c r="A25" s="90"/>
      <c r="B25" s="93"/>
      <c r="C25" s="39" t="s">
        <v>9</v>
      </c>
      <c r="D25" s="28">
        <v>0</v>
      </c>
      <c r="E25" s="28"/>
      <c r="F25" s="29"/>
      <c r="G25" s="29"/>
      <c r="H25" s="29"/>
      <c r="I25" s="29"/>
      <c r="J25" s="40"/>
      <c r="K25" s="40"/>
      <c r="L25" s="19">
        <f>D25+E25+F25+J25+K25</f>
        <v>0</v>
      </c>
      <c r="M25" s="44"/>
      <c r="N25" s="44"/>
      <c r="O25" s="44"/>
      <c r="P25" s="44"/>
      <c r="Q25" s="44"/>
      <c r="R25" s="44">
        <f t="shared" si="0"/>
        <v>0</v>
      </c>
      <c r="S25" s="44"/>
      <c r="T25" s="44"/>
      <c r="U25" s="44"/>
      <c r="V25" s="44"/>
      <c r="W25" s="44"/>
      <c r="X25" s="44"/>
      <c r="Y25" s="44"/>
      <c r="Z25" s="44">
        <f t="shared" si="1"/>
        <v>0</v>
      </c>
      <c r="AA25" s="44"/>
      <c r="AB25" s="44"/>
      <c r="AC25" s="44"/>
      <c r="AD25" s="44"/>
      <c r="AE25" s="44"/>
      <c r="AF25" s="44"/>
      <c r="AG25" s="44">
        <f t="shared" si="2"/>
        <v>0</v>
      </c>
      <c r="AH25" s="28">
        <v>0</v>
      </c>
      <c r="AI25" s="24">
        <f t="shared" si="3"/>
        <v>0</v>
      </c>
    </row>
    <row r="26" spans="1:35" ht="15.75" thickBot="1" x14ac:dyDescent="0.3">
      <c r="A26" s="91"/>
      <c r="B26" s="94"/>
      <c r="C26" s="41" t="s">
        <v>58</v>
      </c>
      <c r="D26" s="42">
        <v>0</v>
      </c>
      <c r="E26" s="42">
        <f t="shared" ref="E26:AH26" si="12">SUM(E22:E25)</f>
        <v>0</v>
      </c>
      <c r="F26" s="42">
        <f t="shared" si="12"/>
        <v>0</v>
      </c>
      <c r="G26" s="42">
        <f t="shared" si="12"/>
        <v>0</v>
      </c>
      <c r="H26" s="42">
        <f t="shared" si="12"/>
        <v>0</v>
      </c>
      <c r="I26" s="42">
        <f t="shared" si="12"/>
        <v>0</v>
      </c>
      <c r="J26" s="42">
        <f t="shared" si="12"/>
        <v>0</v>
      </c>
      <c r="K26" s="42">
        <f t="shared" si="12"/>
        <v>0</v>
      </c>
      <c r="L26" s="42">
        <f t="shared" si="12"/>
        <v>0</v>
      </c>
      <c r="M26" s="42">
        <f t="shared" si="12"/>
        <v>0</v>
      </c>
      <c r="N26" s="42">
        <f t="shared" si="12"/>
        <v>0</v>
      </c>
      <c r="O26" s="42">
        <f t="shared" si="12"/>
        <v>0</v>
      </c>
      <c r="P26" s="42">
        <f t="shared" si="12"/>
        <v>0</v>
      </c>
      <c r="Q26" s="42"/>
      <c r="R26" s="42">
        <f t="shared" si="0"/>
        <v>0</v>
      </c>
      <c r="S26" s="42">
        <f>SUM(S22:S25)</f>
        <v>0</v>
      </c>
      <c r="T26" s="42">
        <f t="shared" ref="T26:Y26" si="13">SUM(T22:T25)</f>
        <v>0</v>
      </c>
      <c r="U26" s="42">
        <f t="shared" si="13"/>
        <v>0</v>
      </c>
      <c r="V26" s="42">
        <f t="shared" si="13"/>
        <v>0</v>
      </c>
      <c r="W26" s="42">
        <f t="shared" si="13"/>
        <v>0</v>
      </c>
      <c r="X26" s="42">
        <f t="shared" ref="X26" si="14">SUM(X22:X25)</f>
        <v>0</v>
      </c>
      <c r="Y26" s="42">
        <f t="shared" si="13"/>
        <v>0</v>
      </c>
      <c r="Z26" s="42">
        <f t="shared" si="1"/>
        <v>0</v>
      </c>
      <c r="AA26" s="42">
        <f>SUM(AA22:AA25)</f>
        <v>0</v>
      </c>
      <c r="AB26" s="42">
        <f t="shared" ref="AB26:AF26" si="15">SUM(AB22:AB25)</f>
        <v>0</v>
      </c>
      <c r="AC26" s="42">
        <f t="shared" si="15"/>
        <v>0</v>
      </c>
      <c r="AD26" s="42">
        <f t="shared" si="15"/>
        <v>0</v>
      </c>
      <c r="AE26" s="42">
        <f t="shared" si="15"/>
        <v>0</v>
      </c>
      <c r="AF26" s="42">
        <f t="shared" si="15"/>
        <v>0</v>
      </c>
      <c r="AG26" s="42">
        <f t="shared" si="2"/>
        <v>0</v>
      </c>
      <c r="AH26" s="42">
        <f t="shared" si="12"/>
        <v>0</v>
      </c>
      <c r="AI26" s="42">
        <f t="shared" si="3"/>
        <v>0</v>
      </c>
    </row>
    <row r="27" spans="1:35" ht="30.75" customHeight="1" thickTop="1" thickBot="1" x14ac:dyDescent="0.25">
      <c r="A27" s="113" t="s">
        <v>59</v>
      </c>
      <c r="B27" s="114"/>
      <c r="C27" s="115"/>
      <c r="D27" s="45">
        <f>SUM(D5+D6+D7+D8+D15+D21+D26)</f>
        <v>142344898</v>
      </c>
      <c r="E27" s="45">
        <f t="shared" ref="E27:P27" si="16">SUM(E5+E6+E7+E8+E15+E21+E26+E20)</f>
        <v>0</v>
      </c>
      <c r="F27" s="45">
        <f>SUM(F5+F6+F7+F8+F15+F21+F26)</f>
        <v>0</v>
      </c>
      <c r="G27" s="45">
        <f t="shared" ref="G27:H27" si="17">SUM(G5+G6+G7+G8+G15+G21+G26)</f>
        <v>988847</v>
      </c>
      <c r="H27" s="45">
        <f t="shared" si="17"/>
        <v>0</v>
      </c>
      <c r="I27" s="45">
        <f>SUM(I5+I6+I7+I8+I15+I21+I26)</f>
        <v>0</v>
      </c>
      <c r="J27" s="45">
        <f t="shared" si="16"/>
        <v>0</v>
      </c>
      <c r="K27" s="45">
        <f t="shared" si="16"/>
        <v>0</v>
      </c>
      <c r="L27" s="45">
        <f t="shared" si="16"/>
        <v>143333745</v>
      </c>
      <c r="M27" s="45">
        <f t="shared" si="16"/>
        <v>0</v>
      </c>
      <c r="N27" s="45">
        <f t="shared" si="16"/>
        <v>0</v>
      </c>
      <c r="O27" s="45">
        <f t="shared" si="16"/>
        <v>0</v>
      </c>
      <c r="P27" s="45">
        <f t="shared" si="16"/>
        <v>0</v>
      </c>
      <c r="Q27" s="45"/>
      <c r="R27" s="45">
        <f t="shared" si="0"/>
        <v>143333745</v>
      </c>
      <c r="S27" s="45">
        <f>SUM(S5+S6+S7+S8+S15+S21+S26+S20)</f>
        <v>0</v>
      </c>
      <c r="T27" s="45">
        <f t="shared" ref="T27:V27" si="18">SUM(T5+T6+T7+T8+T15+T21+T26+T20)</f>
        <v>0</v>
      </c>
      <c r="U27" s="45">
        <f t="shared" si="18"/>
        <v>0</v>
      </c>
      <c r="V27" s="45">
        <f t="shared" si="18"/>
        <v>0</v>
      </c>
      <c r="W27" s="45">
        <f>SUM(W5+W6+W7+W8+W15+W21+W26+W20)</f>
        <v>0</v>
      </c>
      <c r="X27" s="45">
        <f>SUM(X5+X6+X7+X8+X15+X21+X26+X20)</f>
        <v>0</v>
      </c>
      <c r="Y27" s="45">
        <f>SUM(Y5+Y6+Y7+Y8+Y15+Y21+Y26+Y20)</f>
        <v>0</v>
      </c>
      <c r="Z27" s="45">
        <f>SUM(R27:Y27)</f>
        <v>143333745</v>
      </c>
      <c r="AA27" s="45">
        <f t="shared" ref="AA27:AF27" si="19">SUM(AA5+AA6+AA7+AA8+AA15+AA21+AA26+AA20)</f>
        <v>0</v>
      </c>
      <c r="AB27" s="45">
        <f t="shared" si="19"/>
        <v>0</v>
      </c>
      <c r="AC27" s="45">
        <f t="shared" si="19"/>
        <v>0</v>
      </c>
      <c r="AD27" s="45">
        <f t="shared" si="19"/>
        <v>0</v>
      </c>
      <c r="AE27" s="45">
        <f t="shared" si="19"/>
        <v>0</v>
      </c>
      <c r="AF27" s="45">
        <f t="shared" si="19"/>
        <v>0</v>
      </c>
      <c r="AG27" s="45">
        <f t="shared" si="2"/>
        <v>143333745</v>
      </c>
      <c r="AH27" s="45">
        <f>SUM(AH5+AH6+AH7+AH8+AH15+AH21+AH26+AH20)</f>
        <v>57325495</v>
      </c>
      <c r="AI27" s="45">
        <f t="shared" si="3"/>
        <v>86008250</v>
      </c>
    </row>
    <row r="28" spans="1:35" ht="15.75" thickTop="1" x14ac:dyDescent="0.25">
      <c r="A28" s="90" t="s">
        <v>31</v>
      </c>
      <c r="B28" s="93" t="s">
        <v>15</v>
      </c>
      <c r="C28" s="18" t="s">
        <v>14</v>
      </c>
      <c r="D28" s="19"/>
      <c r="E28" s="19"/>
      <c r="F28" s="20"/>
      <c r="G28" s="20"/>
      <c r="H28" s="20"/>
      <c r="I28" s="20"/>
      <c r="J28" s="22"/>
      <c r="K28" s="22"/>
      <c r="L28" s="19">
        <f>D28+E28+F28+J28+K28+G28</f>
        <v>0</v>
      </c>
      <c r="M28" s="19"/>
      <c r="N28" s="19"/>
      <c r="O28" s="19"/>
      <c r="P28" s="19"/>
      <c r="Q28" s="19"/>
      <c r="R28" s="19">
        <f t="shared" si="0"/>
        <v>0</v>
      </c>
      <c r="S28" s="19"/>
      <c r="T28" s="19"/>
      <c r="U28" s="19"/>
      <c r="V28" s="19"/>
      <c r="W28" s="19"/>
      <c r="X28" s="19"/>
      <c r="Y28" s="19"/>
      <c r="Z28" s="19">
        <f t="shared" si="1"/>
        <v>0</v>
      </c>
      <c r="AA28" s="19"/>
      <c r="AB28" s="19"/>
      <c r="AC28" s="19"/>
      <c r="AD28" s="19"/>
      <c r="AE28" s="19"/>
      <c r="AF28" s="19"/>
      <c r="AG28" s="19">
        <f t="shared" si="2"/>
        <v>0</v>
      </c>
      <c r="AH28" s="19">
        <v>0</v>
      </c>
      <c r="AI28" s="24">
        <f t="shared" si="3"/>
        <v>0</v>
      </c>
    </row>
    <row r="29" spans="1:35" ht="15" x14ac:dyDescent="0.25">
      <c r="A29" s="90"/>
      <c r="B29" s="93"/>
      <c r="C29" s="25" t="s">
        <v>19</v>
      </c>
      <c r="D29" s="23">
        <v>0</v>
      </c>
      <c r="E29" s="23"/>
      <c r="F29" s="26"/>
      <c r="G29" s="26"/>
      <c r="H29" s="26"/>
      <c r="I29" s="26"/>
      <c r="J29" s="27"/>
      <c r="K29" s="27"/>
      <c r="L29" s="19">
        <f>D29+E29+F29+J29+K29</f>
        <v>0</v>
      </c>
      <c r="M29" s="19"/>
      <c r="N29" s="19"/>
      <c r="O29" s="19"/>
      <c r="P29" s="19"/>
      <c r="Q29" s="19"/>
      <c r="R29" s="19">
        <f t="shared" si="0"/>
        <v>0</v>
      </c>
      <c r="S29" s="19"/>
      <c r="T29" s="19"/>
      <c r="U29" s="19"/>
      <c r="V29" s="19"/>
      <c r="W29" s="19"/>
      <c r="X29" s="19"/>
      <c r="Y29" s="19"/>
      <c r="Z29" s="19">
        <f t="shared" si="1"/>
        <v>0</v>
      </c>
      <c r="AA29" s="19"/>
      <c r="AB29" s="19"/>
      <c r="AC29" s="19"/>
      <c r="AD29" s="19"/>
      <c r="AE29" s="19"/>
      <c r="AF29" s="19"/>
      <c r="AG29" s="19">
        <f t="shared" si="2"/>
        <v>0</v>
      </c>
      <c r="AH29" s="23">
        <v>0</v>
      </c>
      <c r="AI29" s="24">
        <f t="shared" si="3"/>
        <v>0</v>
      </c>
    </row>
    <row r="30" spans="1:35" ht="15" x14ac:dyDescent="0.25">
      <c r="A30" s="90"/>
      <c r="B30" s="93"/>
      <c r="C30" s="46" t="s">
        <v>53</v>
      </c>
      <c r="D30" s="47">
        <f>SUM(D28:D29)</f>
        <v>0</v>
      </c>
      <c r="E30" s="47">
        <f t="shared" ref="E30:AH30" si="20">SUM(E28:E29)</f>
        <v>0</v>
      </c>
      <c r="F30" s="47">
        <f t="shared" si="20"/>
        <v>0</v>
      </c>
      <c r="G30" s="47">
        <f t="shared" si="20"/>
        <v>0</v>
      </c>
      <c r="H30" s="47">
        <f t="shared" si="20"/>
        <v>0</v>
      </c>
      <c r="I30" s="47">
        <f t="shared" si="20"/>
        <v>0</v>
      </c>
      <c r="J30" s="47">
        <f t="shared" si="20"/>
        <v>0</v>
      </c>
      <c r="K30" s="47">
        <f t="shared" si="20"/>
        <v>0</v>
      </c>
      <c r="L30" s="47">
        <f t="shared" si="20"/>
        <v>0</v>
      </c>
      <c r="M30" s="47">
        <f t="shared" si="20"/>
        <v>0</v>
      </c>
      <c r="N30" s="47">
        <f t="shared" si="20"/>
        <v>0</v>
      </c>
      <c r="O30" s="47">
        <f t="shared" si="20"/>
        <v>0</v>
      </c>
      <c r="P30" s="47">
        <f t="shared" si="20"/>
        <v>0</v>
      </c>
      <c r="Q30" s="47"/>
      <c r="R30" s="47">
        <f t="shared" si="0"/>
        <v>0</v>
      </c>
      <c r="S30" s="47">
        <f>SUM(S28:S29)</f>
        <v>0</v>
      </c>
      <c r="T30" s="47">
        <f t="shared" ref="T30:Y30" si="21">SUM(T28:T29)</f>
        <v>0</v>
      </c>
      <c r="U30" s="47">
        <f t="shared" si="21"/>
        <v>0</v>
      </c>
      <c r="V30" s="47">
        <f t="shared" si="21"/>
        <v>0</v>
      </c>
      <c r="W30" s="47">
        <f t="shared" si="21"/>
        <v>0</v>
      </c>
      <c r="X30" s="47">
        <f t="shared" si="21"/>
        <v>0</v>
      </c>
      <c r="Y30" s="47">
        <f t="shared" si="21"/>
        <v>0</v>
      </c>
      <c r="Z30" s="47">
        <f t="shared" si="1"/>
        <v>0</v>
      </c>
      <c r="AA30" s="47">
        <f>SUM(AA28:AA29)</f>
        <v>0</v>
      </c>
      <c r="AB30" s="47">
        <f t="shared" ref="AB30:AF30" si="22">SUM(AB28:AB29)</f>
        <v>0</v>
      </c>
      <c r="AC30" s="47">
        <f t="shared" si="22"/>
        <v>0</v>
      </c>
      <c r="AD30" s="47">
        <f t="shared" si="22"/>
        <v>0</v>
      </c>
      <c r="AE30" s="47">
        <f t="shared" si="22"/>
        <v>0</v>
      </c>
      <c r="AF30" s="47">
        <f t="shared" si="22"/>
        <v>0</v>
      </c>
      <c r="AG30" s="47">
        <f t="shared" si="2"/>
        <v>0</v>
      </c>
      <c r="AH30" s="47">
        <f t="shared" si="20"/>
        <v>0</v>
      </c>
      <c r="AI30" s="47">
        <f t="shared" si="3"/>
        <v>0</v>
      </c>
    </row>
    <row r="31" spans="1:35" ht="15.75" thickBot="1" x14ac:dyDescent="0.3">
      <c r="A31" s="91"/>
      <c r="B31" s="94"/>
      <c r="C31" s="48" t="s">
        <v>16</v>
      </c>
      <c r="D31" s="49"/>
      <c r="E31" s="49"/>
      <c r="F31" s="49"/>
      <c r="G31" s="49"/>
      <c r="H31" s="49"/>
      <c r="I31" s="49"/>
      <c r="J31" s="50"/>
      <c r="K31" s="50"/>
      <c r="L31" s="51">
        <f>D31+E31+F31+J31+K31+G31</f>
        <v>0</v>
      </c>
      <c r="M31" s="51"/>
      <c r="N31" s="51"/>
      <c r="O31" s="51"/>
      <c r="P31" s="51"/>
      <c r="Q31" s="51"/>
      <c r="R31" s="51">
        <f t="shared" si="0"/>
        <v>0</v>
      </c>
      <c r="S31" s="51"/>
      <c r="T31" s="51"/>
      <c r="U31" s="51"/>
      <c r="V31" s="51"/>
      <c r="W31" s="51"/>
      <c r="X31" s="51"/>
      <c r="Y31" s="51"/>
      <c r="Z31" s="51">
        <f t="shared" si="1"/>
        <v>0</v>
      </c>
      <c r="AA31" s="51"/>
      <c r="AB31" s="51"/>
      <c r="AC31" s="51"/>
      <c r="AD31" s="51"/>
      <c r="AE31" s="51"/>
      <c r="AF31" s="51"/>
      <c r="AG31" s="51">
        <f t="shared" si="2"/>
        <v>0</v>
      </c>
      <c r="AH31" s="49"/>
      <c r="AI31" s="51">
        <f t="shared" si="3"/>
        <v>0</v>
      </c>
    </row>
    <row r="32" spans="1:35" ht="15.75" thickTop="1" x14ac:dyDescent="0.25">
      <c r="A32" s="90" t="s">
        <v>31</v>
      </c>
      <c r="B32" s="93" t="s">
        <v>6</v>
      </c>
      <c r="C32" s="18" t="s">
        <v>14</v>
      </c>
      <c r="D32" s="19">
        <v>87737098</v>
      </c>
      <c r="E32" s="19">
        <f>-113727-553551</f>
        <v>-667278</v>
      </c>
      <c r="F32" s="20"/>
      <c r="G32" s="20">
        <v>875086</v>
      </c>
      <c r="H32" s="20"/>
      <c r="I32" s="20"/>
      <c r="J32" s="22"/>
      <c r="K32" s="36"/>
      <c r="L32" s="19">
        <f>D32+E32+F32+J32+K32+G32</f>
        <v>87944906</v>
      </c>
      <c r="M32" s="19"/>
      <c r="N32" s="19"/>
      <c r="O32" s="19"/>
      <c r="P32" s="19"/>
      <c r="Q32" s="19"/>
      <c r="R32" s="19">
        <f t="shared" si="0"/>
        <v>87944906</v>
      </c>
      <c r="S32" s="19"/>
      <c r="T32" s="19"/>
      <c r="U32" s="19"/>
      <c r="V32" s="19"/>
      <c r="W32" s="19"/>
      <c r="X32" s="19"/>
      <c r="Y32" s="19"/>
      <c r="Z32" s="19">
        <f t="shared" si="1"/>
        <v>87944906</v>
      </c>
      <c r="AA32" s="19"/>
      <c r="AB32" s="19"/>
      <c r="AC32" s="19"/>
      <c r="AD32" s="19"/>
      <c r="AE32" s="19"/>
      <c r="AF32" s="19"/>
      <c r="AG32" s="19">
        <f t="shared" si="2"/>
        <v>87944906</v>
      </c>
      <c r="AH32" s="19">
        <v>26992957</v>
      </c>
      <c r="AI32" s="37">
        <f t="shared" si="3"/>
        <v>60951949</v>
      </c>
    </row>
    <row r="33" spans="1:35" ht="15" x14ac:dyDescent="0.25">
      <c r="A33" s="90"/>
      <c r="B33" s="93"/>
      <c r="C33" s="18" t="s">
        <v>67</v>
      </c>
      <c r="D33" s="19">
        <v>1066656</v>
      </c>
      <c r="E33" s="19"/>
      <c r="F33" s="20"/>
      <c r="G33" s="20"/>
      <c r="H33" s="20"/>
      <c r="I33" s="20"/>
      <c r="J33" s="22"/>
      <c r="K33" s="36"/>
      <c r="L33" s="19">
        <f t="shared" ref="L33:L40" si="23">D33+E33+F33+J33+K33</f>
        <v>1066656</v>
      </c>
      <c r="M33" s="19"/>
      <c r="N33" s="19"/>
      <c r="O33" s="19"/>
      <c r="P33" s="19"/>
      <c r="Q33" s="19"/>
      <c r="R33" s="19">
        <f t="shared" si="0"/>
        <v>1066656</v>
      </c>
      <c r="S33" s="19"/>
      <c r="T33" s="19"/>
      <c r="U33" s="19"/>
      <c r="V33" s="19"/>
      <c r="W33" s="19"/>
      <c r="X33" s="19"/>
      <c r="Y33" s="19"/>
      <c r="Z33" s="19">
        <f t="shared" si="1"/>
        <v>1066656</v>
      </c>
      <c r="AA33" s="19"/>
      <c r="AB33" s="19"/>
      <c r="AC33" s="19"/>
      <c r="AD33" s="19"/>
      <c r="AE33" s="19"/>
      <c r="AF33" s="19"/>
      <c r="AG33" s="19">
        <f t="shared" si="2"/>
        <v>1066656</v>
      </c>
      <c r="AH33" s="19">
        <v>374529</v>
      </c>
      <c r="AI33" s="37">
        <f t="shared" si="3"/>
        <v>692127</v>
      </c>
    </row>
    <row r="34" spans="1:35" ht="15" x14ac:dyDescent="0.25">
      <c r="A34" s="90"/>
      <c r="B34" s="93"/>
      <c r="C34" s="25" t="s">
        <v>17</v>
      </c>
      <c r="D34" s="23">
        <v>0</v>
      </c>
      <c r="E34" s="23"/>
      <c r="F34" s="26"/>
      <c r="G34" s="26"/>
      <c r="H34" s="26"/>
      <c r="I34" s="26"/>
      <c r="J34" s="27"/>
      <c r="K34" s="27"/>
      <c r="L34" s="19">
        <f t="shared" si="23"/>
        <v>0</v>
      </c>
      <c r="M34" s="19"/>
      <c r="N34" s="19"/>
      <c r="O34" s="19"/>
      <c r="P34" s="19"/>
      <c r="Q34" s="19"/>
      <c r="R34" s="19">
        <f t="shared" si="0"/>
        <v>0</v>
      </c>
      <c r="S34" s="19"/>
      <c r="T34" s="19"/>
      <c r="U34" s="19"/>
      <c r="V34" s="19"/>
      <c r="W34" s="19"/>
      <c r="X34" s="19"/>
      <c r="Y34" s="19"/>
      <c r="Z34" s="19">
        <f t="shared" si="1"/>
        <v>0</v>
      </c>
      <c r="AA34" s="19"/>
      <c r="AB34" s="19"/>
      <c r="AC34" s="19"/>
      <c r="AD34" s="19"/>
      <c r="AE34" s="19"/>
      <c r="AF34" s="19"/>
      <c r="AG34" s="19">
        <f t="shared" si="2"/>
        <v>0</v>
      </c>
      <c r="AH34" s="23">
        <v>0</v>
      </c>
      <c r="AI34" s="24">
        <f t="shared" si="3"/>
        <v>0</v>
      </c>
    </row>
    <row r="35" spans="1:35" ht="15" x14ac:dyDescent="0.25">
      <c r="A35" s="90"/>
      <c r="B35" s="93"/>
      <c r="C35" s="25" t="s">
        <v>37</v>
      </c>
      <c r="D35" s="23">
        <v>1690000</v>
      </c>
      <c r="E35" s="23"/>
      <c r="F35" s="26"/>
      <c r="G35" s="26"/>
      <c r="H35" s="26"/>
      <c r="I35" s="26"/>
      <c r="J35" s="27"/>
      <c r="K35" s="27"/>
      <c r="L35" s="19">
        <f t="shared" si="23"/>
        <v>1690000</v>
      </c>
      <c r="M35" s="19"/>
      <c r="N35" s="19"/>
      <c r="O35" s="19"/>
      <c r="P35" s="19"/>
      <c r="Q35" s="19"/>
      <c r="R35" s="19">
        <f t="shared" si="0"/>
        <v>1690000</v>
      </c>
      <c r="S35" s="19"/>
      <c r="T35" s="19"/>
      <c r="U35" s="19"/>
      <c r="V35" s="19"/>
      <c r="W35" s="19"/>
      <c r="X35" s="19"/>
      <c r="Y35" s="19"/>
      <c r="Z35" s="19">
        <f t="shared" si="1"/>
        <v>1690000</v>
      </c>
      <c r="AA35" s="19"/>
      <c r="AB35" s="19"/>
      <c r="AC35" s="19"/>
      <c r="AD35" s="19"/>
      <c r="AE35" s="19"/>
      <c r="AF35" s="19"/>
      <c r="AG35" s="19">
        <f t="shared" si="2"/>
        <v>1690000</v>
      </c>
      <c r="AH35" s="23">
        <v>0</v>
      </c>
      <c r="AI35" s="24">
        <f t="shared" si="3"/>
        <v>1690000</v>
      </c>
    </row>
    <row r="36" spans="1:35" ht="15" x14ac:dyDescent="0.25">
      <c r="A36" s="90"/>
      <c r="B36" s="93"/>
      <c r="C36" s="25" t="s">
        <v>38</v>
      </c>
      <c r="D36" s="23">
        <v>395000</v>
      </c>
      <c r="E36" s="23"/>
      <c r="F36" s="26"/>
      <c r="G36" s="26"/>
      <c r="H36" s="26"/>
      <c r="I36" s="26"/>
      <c r="J36" s="27"/>
      <c r="K36" s="27"/>
      <c r="L36" s="19">
        <f t="shared" si="23"/>
        <v>395000</v>
      </c>
      <c r="M36" s="19"/>
      <c r="N36" s="19"/>
      <c r="O36" s="19"/>
      <c r="P36" s="19"/>
      <c r="Q36" s="19"/>
      <c r="R36" s="19">
        <f t="shared" si="0"/>
        <v>395000</v>
      </c>
      <c r="S36" s="19"/>
      <c r="T36" s="19"/>
      <c r="U36" s="19"/>
      <c r="V36" s="19"/>
      <c r="W36" s="19"/>
      <c r="X36" s="19"/>
      <c r="Y36" s="19"/>
      <c r="Z36" s="19">
        <f t="shared" si="1"/>
        <v>395000</v>
      </c>
      <c r="AA36" s="19"/>
      <c r="AB36" s="19"/>
      <c r="AC36" s="19"/>
      <c r="AD36" s="19"/>
      <c r="AE36" s="19"/>
      <c r="AF36" s="19"/>
      <c r="AG36" s="19">
        <f t="shared" si="2"/>
        <v>395000</v>
      </c>
      <c r="AH36" s="23">
        <v>0</v>
      </c>
      <c r="AI36" s="24">
        <f t="shared" si="3"/>
        <v>395000</v>
      </c>
    </row>
    <row r="37" spans="1:35" ht="15" x14ac:dyDescent="0.25">
      <c r="A37" s="90"/>
      <c r="B37" s="93"/>
      <c r="C37" s="25" t="s">
        <v>18</v>
      </c>
      <c r="D37" s="23">
        <v>0</v>
      </c>
      <c r="E37" s="23"/>
      <c r="F37" s="26"/>
      <c r="G37" s="26"/>
      <c r="H37" s="26"/>
      <c r="I37" s="26"/>
      <c r="J37" s="27"/>
      <c r="K37" s="27"/>
      <c r="L37" s="19">
        <f t="shared" si="23"/>
        <v>0</v>
      </c>
      <c r="M37" s="19"/>
      <c r="N37" s="19"/>
      <c r="O37" s="19"/>
      <c r="P37" s="19"/>
      <c r="Q37" s="19"/>
      <c r="R37" s="19">
        <f t="shared" ref="R37:R71" si="24">SUM(L37:Q37)</f>
        <v>0</v>
      </c>
      <c r="S37" s="19"/>
      <c r="T37" s="19"/>
      <c r="U37" s="19"/>
      <c r="V37" s="19"/>
      <c r="W37" s="19"/>
      <c r="X37" s="19"/>
      <c r="Y37" s="19"/>
      <c r="Z37" s="19">
        <f t="shared" si="1"/>
        <v>0</v>
      </c>
      <c r="AA37" s="19"/>
      <c r="AB37" s="19"/>
      <c r="AC37" s="19"/>
      <c r="AD37" s="19"/>
      <c r="AE37" s="19"/>
      <c r="AF37" s="19"/>
      <c r="AG37" s="19">
        <f t="shared" si="2"/>
        <v>0</v>
      </c>
      <c r="AH37" s="23">
        <v>0</v>
      </c>
      <c r="AI37" s="24">
        <f t="shared" si="3"/>
        <v>0</v>
      </c>
    </row>
    <row r="38" spans="1:35" ht="15" x14ac:dyDescent="0.25">
      <c r="A38" s="90"/>
      <c r="B38" s="93"/>
      <c r="C38" s="25" t="s">
        <v>42</v>
      </c>
      <c r="D38" s="23">
        <v>193000</v>
      </c>
      <c r="E38" s="23"/>
      <c r="F38" s="26"/>
      <c r="G38" s="26"/>
      <c r="H38" s="26"/>
      <c r="I38" s="26"/>
      <c r="J38" s="27"/>
      <c r="K38" s="27"/>
      <c r="L38" s="19">
        <f t="shared" si="23"/>
        <v>193000</v>
      </c>
      <c r="M38" s="19"/>
      <c r="N38" s="19"/>
      <c r="O38" s="19"/>
      <c r="P38" s="19"/>
      <c r="Q38" s="19"/>
      <c r="R38" s="19">
        <f t="shared" si="24"/>
        <v>193000</v>
      </c>
      <c r="S38" s="19"/>
      <c r="T38" s="19"/>
      <c r="U38" s="19"/>
      <c r="V38" s="19"/>
      <c r="W38" s="19"/>
      <c r="X38" s="19"/>
      <c r="Y38" s="19"/>
      <c r="Z38" s="19">
        <f t="shared" si="1"/>
        <v>193000</v>
      </c>
      <c r="AA38" s="19"/>
      <c r="AB38" s="19"/>
      <c r="AC38" s="19"/>
      <c r="AD38" s="19"/>
      <c r="AE38" s="19"/>
      <c r="AF38" s="19"/>
      <c r="AG38" s="19">
        <f t="shared" si="2"/>
        <v>193000</v>
      </c>
      <c r="AH38" s="23">
        <v>0</v>
      </c>
      <c r="AI38" s="24">
        <f t="shared" si="3"/>
        <v>193000</v>
      </c>
    </row>
    <row r="39" spans="1:35" ht="15" x14ac:dyDescent="0.25">
      <c r="A39" s="90"/>
      <c r="B39" s="93"/>
      <c r="C39" s="25" t="s">
        <v>19</v>
      </c>
      <c r="D39" s="23">
        <v>0</v>
      </c>
      <c r="E39" s="23">
        <f>113727+553551</f>
        <v>667278</v>
      </c>
      <c r="F39" s="26"/>
      <c r="G39" s="26"/>
      <c r="H39" s="26"/>
      <c r="I39" s="26"/>
      <c r="J39" s="38"/>
      <c r="K39" s="27"/>
      <c r="L39" s="19">
        <f t="shared" si="23"/>
        <v>667278</v>
      </c>
      <c r="M39" s="19"/>
      <c r="N39" s="19"/>
      <c r="O39" s="19"/>
      <c r="P39" s="19"/>
      <c r="Q39" s="19"/>
      <c r="R39" s="19">
        <f t="shared" si="24"/>
        <v>667278</v>
      </c>
      <c r="S39" s="19"/>
      <c r="T39" s="19"/>
      <c r="U39" s="19"/>
      <c r="V39" s="19"/>
      <c r="W39" s="19"/>
      <c r="X39" s="19"/>
      <c r="Y39" s="19"/>
      <c r="Z39" s="19">
        <f t="shared" si="1"/>
        <v>667278</v>
      </c>
      <c r="AA39" s="19"/>
      <c r="AB39" s="19"/>
      <c r="AC39" s="19"/>
      <c r="AD39" s="19"/>
      <c r="AE39" s="19"/>
      <c r="AF39" s="19"/>
      <c r="AG39" s="19">
        <f t="shared" si="2"/>
        <v>667278</v>
      </c>
      <c r="AH39" s="23">
        <v>667278</v>
      </c>
      <c r="AI39" s="24">
        <f t="shared" si="3"/>
        <v>0</v>
      </c>
    </row>
    <row r="40" spans="1:35" ht="15" x14ac:dyDescent="0.25">
      <c r="A40" s="90"/>
      <c r="B40" s="93"/>
      <c r="C40" s="25" t="s">
        <v>39</v>
      </c>
      <c r="D40" s="23">
        <v>150000</v>
      </c>
      <c r="E40" s="23"/>
      <c r="F40" s="26"/>
      <c r="G40" s="26"/>
      <c r="H40" s="26"/>
      <c r="I40" s="26"/>
      <c r="J40" s="27"/>
      <c r="K40" s="27"/>
      <c r="L40" s="19">
        <f t="shared" si="23"/>
        <v>150000</v>
      </c>
      <c r="M40" s="19"/>
      <c r="N40" s="19"/>
      <c r="O40" s="19"/>
      <c r="P40" s="19"/>
      <c r="Q40" s="19"/>
      <c r="R40" s="19">
        <f t="shared" si="24"/>
        <v>150000</v>
      </c>
      <c r="S40" s="19"/>
      <c r="T40" s="19"/>
      <c r="U40" s="19"/>
      <c r="V40" s="19"/>
      <c r="W40" s="19"/>
      <c r="X40" s="19"/>
      <c r="Y40" s="19"/>
      <c r="Z40" s="19">
        <f t="shared" si="1"/>
        <v>150000</v>
      </c>
      <c r="AA40" s="19"/>
      <c r="AB40" s="19"/>
      <c r="AC40" s="19"/>
      <c r="AD40" s="19"/>
      <c r="AE40" s="19"/>
      <c r="AF40" s="19"/>
      <c r="AG40" s="19">
        <f t="shared" si="2"/>
        <v>150000</v>
      </c>
      <c r="AH40" s="23">
        <v>0</v>
      </c>
      <c r="AI40" s="24">
        <f t="shared" si="3"/>
        <v>150000</v>
      </c>
    </row>
    <row r="41" spans="1:35" ht="15" x14ac:dyDescent="0.25">
      <c r="A41" s="90"/>
      <c r="B41" s="93"/>
      <c r="C41" s="52" t="s">
        <v>53</v>
      </c>
      <c r="D41" s="53">
        <f>SUM(D32:D40)</f>
        <v>91231754</v>
      </c>
      <c r="E41" s="53">
        <f>SUM(E32:E40)</f>
        <v>0</v>
      </c>
      <c r="F41" s="53">
        <f t="shared" ref="F41:AH41" si="25">SUM(F32:F40)</f>
        <v>0</v>
      </c>
      <c r="G41" s="53">
        <f t="shared" si="25"/>
        <v>875086</v>
      </c>
      <c r="H41" s="53">
        <f t="shared" si="25"/>
        <v>0</v>
      </c>
      <c r="I41" s="53">
        <f t="shared" si="25"/>
        <v>0</v>
      </c>
      <c r="J41" s="53">
        <f t="shared" si="25"/>
        <v>0</v>
      </c>
      <c r="K41" s="53">
        <f t="shared" si="25"/>
        <v>0</v>
      </c>
      <c r="L41" s="53">
        <f t="shared" si="25"/>
        <v>92106840</v>
      </c>
      <c r="M41" s="53">
        <f t="shared" si="25"/>
        <v>0</v>
      </c>
      <c r="N41" s="53">
        <f t="shared" si="25"/>
        <v>0</v>
      </c>
      <c r="O41" s="53">
        <f t="shared" si="25"/>
        <v>0</v>
      </c>
      <c r="P41" s="53">
        <f t="shared" si="25"/>
        <v>0</v>
      </c>
      <c r="Q41" s="53"/>
      <c r="R41" s="53">
        <f t="shared" si="24"/>
        <v>92106840</v>
      </c>
      <c r="S41" s="53">
        <f>SUM(S32:S40)</f>
        <v>0</v>
      </c>
      <c r="T41" s="53">
        <f t="shared" ref="T41:Y41" si="26">SUM(T32:T40)</f>
        <v>0</v>
      </c>
      <c r="U41" s="53">
        <f t="shared" si="26"/>
        <v>0</v>
      </c>
      <c r="V41" s="53">
        <f t="shared" si="26"/>
        <v>0</v>
      </c>
      <c r="W41" s="53">
        <f t="shared" si="26"/>
        <v>0</v>
      </c>
      <c r="X41" s="53">
        <f t="shared" si="26"/>
        <v>0</v>
      </c>
      <c r="Y41" s="53">
        <f t="shared" si="26"/>
        <v>0</v>
      </c>
      <c r="Z41" s="53">
        <f t="shared" si="1"/>
        <v>92106840</v>
      </c>
      <c r="AA41" s="53">
        <f>SUM(AA32:AA40)</f>
        <v>0</v>
      </c>
      <c r="AB41" s="53">
        <f t="shared" ref="AB41:AF41" si="27">SUM(AB32:AB40)</f>
        <v>0</v>
      </c>
      <c r="AC41" s="53">
        <f t="shared" si="27"/>
        <v>0</v>
      </c>
      <c r="AD41" s="53">
        <f t="shared" si="27"/>
        <v>0</v>
      </c>
      <c r="AE41" s="53">
        <f t="shared" si="27"/>
        <v>0</v>
      </c>
      <c r="AF41" s="53">
        <f t="shared" si="27"/>
        <v>0</v>
      </c>
      <c r="AG41" s="53">
        <f t="shared" si="2"/>
        <v>92106840</v>
      </c>
      <c r="AH41" s="53">
        <f t="shared" si="25"/>
        <v>28034764</v>
      </c>
      <c r="AI41" s="53">
        <f t="shared" si="3"/>
        <v>64072076</v>
      </c>
    </row>
    <row r="42" spans="1:35" ht="15" x14ac:dyDescent="0.25">
      <c r="A42" s="90"/>
      <c r="B42" s="93"/>
      <c r="C42" s="54" t="s">
        <v>16</v>
      </c>
      <c r="D42" s="55">
        <v>12145889</v>
      </c>
      <c r="E42" s="55"/>
      <c r="F42" s="55"/>
      <c r="G42" s="55">
        <v>113761</v>
      </c>
      <c r="H42" s="55"/>
      <c r="I42" s="55"/>
      <c r="J42" s="56"/>
      <c r="K42" s="57"/>
      <c r="L42" s="58">
        <f>D42+E42+F42+J42+K42+G42</f>
        <v>12259650</v>
      </c>
      <c r="M42" s="58"/>
      <c r="N42" s="58"/>
      <c r="O42" s="58"/>
      <c r="P42" s="58"/>
      <c r="Q42" s="58"/>
      <c r="R42" s="58">
        <f t="shared" si="24"/>
        <v>12259650</v>
      </c>
      <c r="S42" s="58"/>
      <c r="T42" s="58"/>
      <c r="U42" s="58"/>
      <c r="V42" s="58"/>
      <c r="W42" s="58"/>
      <c r="X42" s="58"/>
      <c r="Y42" s="58"/>
      <c r="Z42" s="58">
        <f t="shared" si="1"/>
        <v>12259650</v>
      </c>
      <c r="AA42" s="58"/>
      <c r="AB42" s="58"/>
      <c r="AC42" s="58"/>
      <c r="AD42" s="58"/>
      <c r="AE42" s="58"/>
      <c r="AF42" s="58"/>
      <c r="AG42" s="58">
        <f t="shared" si="2"/>
        <v>12259650</v>
      </c>
      <c r="AH42" s="55">
        <v>3708039</v>
      </c>
      <c r="AI42" s="55">
        <f t="shared" si="3"/>
        <v>8551611</v>
      </c>
    </row>
    <row r="43" spans="1:35" ht="15" x14ac:dyDescent="0.25">
      <c r="A43" s="90"/>
      <c r="B43" s="93"/>
      <c r="C43" s="25" t="s">
        <v>20</v>
      </c>
      <c r="D43" s="23">
        <v>230000</v>
      </c>
      <c r="E43" s="23"/>
      <c r="F43" s="26"/>
      <c r="G43" s="26"/>
      <c r="H43" s="26"/>
      <c r="I43" s="26"/>
      <c r="J43" s="27"/>
      <c r="K43" s="27"/>
      <c r="L43" s="19">
        <f t="shared" ref="L43:L49" si="28">D43+E43+F43+J43+K43</f>
        <v>230000</v>
      </c>
      <c r="M43" s="19"/>
      <c r="N43" s="19"/>
      <c r="O43" s="19"/>
      <c r="P43" s="19"/>
      <c r="Q43" s="19"/>
      <c r="R43" s="19">
        <f t="shared" si="24"/>
        <v>230000</v>
      </c>
      <c r="S43" s="19"/>
      <c r="T43" s="19"/>
      <c r="U43" s="19"/>
      <c r="V43" s="19"/>
      <c r="W43" s="19"/>
      <c r="X43" s="19"/>
      <c r="Y43" s="19"/>
      <c r="Z43" s="19">
        <f t="shared" si="1"/>
        <v>230000</v>
      </c>
      <c r="AA43" s="19"/>
      <c r="AB43" s="19"/>
      <c r="AC43" s="19"/>
      <c r="AD43" s="19"/>
      <c r="AE43" s="19"/>
      <c r="AF43" s="19"/>
      <c r="AG43" s="19">
        <f t="shared" si="2"/>
        <v>230000</v>
      </c>
      <c r="AH43" s="23">
        <v>15394</v>
      </c>
      <c r="AI43" s="24">
        <f t="shared" si="3"/>
        <v>214606</v>
      </c>
    </row>
    <row r="44" spans="1:35" s="11" customFormat="1" ht="15" x14ac:dyDescent="0.25">
      <c r="A44" s="90"/>
      <c r="B44" s="93"/>
      <c r="C44" s="59" t="s">
        <v>40</v>
      </c>
      <c r="D44" s="38">
        <v>1519000</v>
      </c>
      <c r="E44" s="38"/>
      <c r="F44" s="60"/>
      <c r="G44" s="60"/>
      <c r="H44" s="60"/>
      <c r="I44" s="60"/>
      <c r="J44" s="38"/>
      <c r="K44" s="38"/>
      <c r="L44" s="22">
        <f t="shared" si="28"/>
        <v>1519000</v>
      </c>
      <c r="M44" s="22"/>
      <c r="N44" s="22"/>
      <c r="O44" s="22"/>
      <c r="P44" s="22"/>
      <c r="Q44" s="22"/>
      <c r="R44" s="22">
        <f t="shared" si="24"/>
        <v>1519000</v>
      </c>
      <c r="S44" s="22"/>
      <c r="T44" s="22"/>
      <c r="U44" s="22"/>
      <c r="V44" s="22"/>
      <c r="W44" s="22"/>
      <c r="X44" s="22"/>
      <c r="Y44" s="22"/>
      <c r="Z44" s="22">
        <f t="shared" si="1"/>
        <v>1519000</v>
      </c>
      <c r="AA44" s="22"/>
      <c r="AB44" s="22"/>
      <c r="AC44" s="22"/>
      <c r="AD44" s="22"/>
      <c r="AE44" s="22"/>
      <c r="AF44" s="22"/>
      <c r="AG44" s="22">
        <f t="shared" si="2"/>
        <v>1519000</v>
      </c>
      <c r="AH44" s="38">
        <v>0</v>
      </c>
      <c r="AI44" s="61">
        <f t="shared" si="3"/>
        <v>1519000</v>
      </c>
    </row>
    <row r="45" spans="1:35" ht="15" x14ac:dyDescent="0.25">
      <c r="A45" s="90"/>
      <c r="B45" s="93"/>
      <c r="C45" s="25" t="s">
        <v>21</v>
      </c>
      <c r="D45" s="23">
        <v>136166</v>
      </c>
      <c r="E45" s="23"/>
      <c r="F45" s="26"/>
      <c r="G45" s="26"/>
      <c r="H45" s="26"/>
      <c r="I45" s="26"/>
      <c r="J45" s="27"/>
      <c r="K45" s="38"/>
      <c r="L45" s="19">
        <f t="shared" si="28"/>
        <v>136166</v>
      </c>
      <c r="M45" s="19"/>
      <c r="N45" s="19"/>
      <c r="O45" s="19"/>
      <c r="P45" s="19"/>
      <c r="Q45" s="19"/>
      <c r="R45" s="19">
        <f t="shared" si="24"/>
        <v>136166</v>
      </c>
      <c r="S45" s="19"/>
      <c r="T45" s="19"/>
      <c r="U45" s="19"/>
      <c r="V45" s="19"/>
      <c r="W45" s="19"/>
      <c r="X45" s="19"/>
      <c r="Y45" s="19"/>
      <c r="Z45" s="19">
        <f t="shared" si="1"/>
        <v>136166</v>
      </c>
      <c r="AA45" s="19"/>
      <c r="AB45" s="19"/>
      <c r="AC45" s="19"/>
      <c r="AD45" s="19"/>
      <c r="AE45" s="19"/>
      <c r="AF45" s="19"/>
      <c r="AG45" s="19">
        <f t="shared" si="2"/>
        <v>136166</v>
      </c>
      <c r="AH45" s="23">
        <v>36150</v>
      </c>
      <c r="AI45" s="24">
        <f t="shared" si="3"/>
        <v>100016</v>
      </c>
    </row>
    <row r="46" spans="1:35" ht="15" x14ac:dyDescent="0.25">
      <c r="A46" s="90"/>
      <c r="B46" s="93"/>
      <c r="C46" s="25" t="s">
        <v>22</v>
      </c>
      <c r="D46" s="23">
        <v>50532</v>
      </c>
      <c r="E46" s="23"/>
      <c r="F46" s="26"/>
      <c r="G46" s="26"/>
      <c r="H46" s="26"/>
      <c r="I46" s="26"/>
      <c r="J46" s="27"/>
      <c r="K46" s="38"/>
      <c r="L46" s="19">
        <f t="shared" si="28"/>
        <v>50532</v>
      </c>
      <c r="M46" s="19"/>
      <c r="N46" s="19"/>
      <c r="O46" s="19"/>
      <c r="P46" s="19"/>
      <c r="Q46" s="19"/>
      <c r="R46" s="19">
        <f t="shared" si="24"/>
        <v>50532</v>
      </c>
      <c r="S46" s="20"/>
      <c r="T46" s="19"/>
      <c r="U46" s="19"/>
      <c r="V46" s="19"/>
      <c r="W46" s="19"/>
      <c r="X46" s="19"/>
      <c r="Y46" s="19"/>
      <c r="Z46" s="19">
        <f t="shared" si="1"/>
        <v>50532</v>
      </c>
      <c r="AA46" s="19"/>
      <c r="AB46" s="19"/>
      <c r="AC46" s="19"/>
      <c r="AD46" s="19"/>
      <c r="AE46" s="19"/>
      <c r="AF46" s="19"/>
      <c r="AG46" s="19">
        <f t="shared" si="2"/>
        <v>50532</v>
      </c>
      <c r="AH46" s="23">
        <v>14119</v>
      </c>
      <c r="AI46" s="24">
        <f t="shared" si="3"/>
        <v>36413</v>
      </c>
    </row>
    <row r="47" spans="1:35" ht="15" x14ac:dyDescent="0.25">
      <c r="A47" s="90"/>
      <c r="B47" s="93"/>
      <c r="C47" s="62" t="s">
        <v>75</v>
      </c>
      <c r="D47" s="23">
        <v>819179</v>
      </c>
      <c r="E47" s="23"/>
      <c r="F47" s="26"/>
      <c r="G47" s="26"/>
      <c r="H47" s="26"/>
      <c r="I47" s="26"/>
      <c r="J47" s="27"/>
      <c r="K47" s="38"/>
      <c r="L47" s="19">
        <f t="shared" si="28"/>
        <v>819179</v>
      </c>
      <c r="M47" s="19"/>
      <c r="N47" s="19"/>
      <c r="O47" s="19"/>
      <c r="P47" s="19"/>
      <c r="Q47" s="19"/>
      <c r="R47" s="19">
        <f t="shared" si="24"/>
        <v>819179</v>
      </c>
      <c r="S47" s="20"/>
      <c r="T47" s="19"/>
      <c r="U47" s="19"/>
      <c r="V47" s="19"/>
      <c r="W47" s="19"/>
      <c r="X47" s="19"/>
      <c r="Y47" s="19"/>
      <c r="Z47" s="19">
        <f t="shared" si="1"/>
        <v>819179</v>
      </c>
      <c r="AA47" s="19"/>
      <c r="AB47" s="19"/>
      <c r="AC47" s="19"/>
      <c r="AD47" s="19"/>
      <c r="AE47" s="19"/>
      <c r="AF47" s="19"/>
      <c r="AG47" s="19">
        <f t="shared" si="2"/>
        <v>819179</v>
      </c>
      <c r="AH47" s="23">
        <v>248712</v>
      </c>
      <c r="AI47" s="24">
        <f t="shared" si="3"/>
        <v>570467</v>
      </c>
    </row>
    <row r="48" spans="1:35" ht="15" x14ac:dyDescent="0.25">
      <c r="A48" s="90"/>
      <c r="B48" s="93"/>
      <c r="C48" s="62" t="s">
        <v>76</v>
      </c>
      <c r="D48" s="23">
        <v>4998687</v>
      </c>
      <c r="E48" s="23"/>
      <c r="F48" s="26"/>
      <c r="G48" s="26"/>
      <c r="H48" s="26"/>
      <c r="I48" s="26"/>
      <c r="J48" s="27"/>
      <c r="K48" s="38"/>
      <c r="L48" s="19">
        <f t="shared" si="28"/>
        <v>4998687</v>
      </c>
      <c r="M48" s="19"/>
      <c r="N48" s="19"/>
      <c r="O48" s="19"/>
      <c r="P48" s="19"/>
      <c r="Q48" s="19"/>
      <c r="R48" s="19">
        <f t="shared" si="24"/>
        <v>4998687</v>
      </c>
      <c r="S48" s="20"/>
      <c r="T48" s="19"/>
      <c r="U48" s="19"/>
      <c r="V48" s="19"/>
      <c r="W48" s="19"/>
      <c r="X48" s="19"/>
      <c r="Y48" s="19"/>
      <c r="Z48" s="19">
        <f t="shared" si="1"/>
        <v>4998687</v>
      </c>
      <c r="AA48" s="19"/>
      <c r="AB48" s="19"/>
      <c r="AC48" s="19"/>
      <c r="AD48" s="19"/>
      <c r="AE48" s="19"/>
      <c r="AF48" s="19"/>
      <c r="AG48" s="19">
        <f t="shared" si="2"/>
        <v>4998687</v>
      </c>
      <c r="AH48" s="23">
        <v>2529097</v>
      </c>
      <c r="AI48" s="24">
        <f t="shared" si="3"/>
        <v>2469590</v>
      </c>
    </row>
    <row r="49" spans="1:35" ht="15" x14ac:dyDescent="0.25">
      <c r="A49" s="90"/>
      <c r="B49" s="93"/>
      <c r="C49" s="62" t="s">
        <v>77</v>
      </c>
      <c r="D49" s="23">
        <v>333700</v>
      </c>
      <c r="E49" s="23"/>
      <c r="F49" s="26"/>
      <c r="G49" s="26"/>
      <c r="H49" s="26"/>
      <c r="I49" s="26"/>
      <c r="J49" s="27"/>
      <c r="K49" s="38"/>
      <c r="L49" s="19">
        <f t="shared" si="28"/>
        <v>333700</v>
      </c>
      <c r="M49" s="19"/>
      <c r="N49" s="19"/>
      <c r="O49" s="19"/>
      <c r="P49" s="19"/>
      <c r="Q49" s="19"/>
      <c r="R49" s="19">
        <f t="shared" si="24"/>
        <v>333700</v>
      </c>
      <c r="S49" s="20"/>
      <c r="T49" s="19"/>
      <c r="U49" s="19"/>
      <c r="V49" s="19"/>
      <c r="W49" s="19"/>
      <c r="X49" s="19"/>
      <c r="Y49" s="19"/>
      <c r="Z49" s="19">
        <f t="shared" si="1"/>
        <v>333700</v>
      </c>
      <c r="AA49" s="19"/>
      <c r="AB49" s="19"/>
      <c r="AC49" s="19"/>
      <c r="AD49" s="19"/>
      <c r="AE49" s="19"/>
      <c r="AF49" s="19"/>
      <c r="AG49" s="19">
        <f t="shared" si="2"/>
        <v>333700</v>
      </c>
      <c r="AH49" s="23">
        <v>59212</v>
      </c>
      <c r="AI49" s="24">
        <f t="shared" si="3"/>
        <v>274488</v>
      </c>
    </row>
    <row r="50" spans="1:35" ht="15" x14ac:dyDescent="0.25">
      <c r="A50" s="90"/>
      <c r="B50" s="93"/>
      <c r="C50" s="25" t="s">
        <v>24</v>
      </c>
      <c r="D50" s="23">
        <v>902886</v>
      </c>
      <c r="E50" s="23"/>
      <c r="F50" s="26"/>
      <c r="G50" s="26"/>
      <c r="H50" s="26"/>
      <c r="I50" s="26"/>
      <c r="J50" s="27"/>
      <c r="K50" s="38"/>
      <c r="L50" s="19">
        <f>D50+E50+F50+J50+K50+H50</f>
        <v>902886</v>
      </c>
      <c r="M50" s="19"/>
      <c r="N50" s="19"/>
      <c r="O50" s="19"/>
      <c r="P50" s="19"/>
      <c r="Q50" s="19"/>
      <c r="R50" s="19">
        <f t="shared" si="24"/>
        <v>902886</v>
      </c>
      <c r="S50" s="20"/>
      <c r="T50" s="19"/>
      <c r="U50" s="19"/>
      <c r="V50" s="19"/>
      <c r="W50" s="19"/>
      <c r="X50" s="19"/>
      <c r="Y50" s="19"/>
      <c r="Z50" s="19">
        <f t="shared" si="1"/>
        <v>902886</v>
      </c>
      <c r="AA50" s="19"/>
      <c r="AB50" s="19"/>
      <c r="AC50" s="19"/>
      <c r="AD50" s="19"/>
      <c r="AE50" s="19"/>
      <c r="AF50" s="19"/>
      <c r="AG50" s="19">
        <f t="shared" si="2"/>
        <v>902886</v>
      </c>
      <c r="AH50" s="23">
        <v>10605</v>
      </c>
      <c r="AI50" s="24">
        <f t="shared" si="3"/>
        <v>892281</v>
      </c>
    </row>
    <row r="51" spans="1:35" ht="15" x14ac:dyDescent="0.25">
      <c r="A51" s="90"/>
      <c r="B51" s="93"/>
      <c r="C51" s="25" t="s">
        <v>46</v>
      </c>
      <c r="D51" s="23">
        <v>6000</v>
      </c>
      <c r="E51" s="23"/>
      <c r="F51" s="26"/>
      <c r="G51" s="26"/>
      <c r="H51" s="26"/>
      <c r="I51" s="26"/>
      <c r="J51" s="27"/>
      <c r="K51" s="38"/>
      <c r="L51" s="19">
        <f t="shared" ref="L51:L58" si="29">D51+E51+F51+J51+K51</f>
        <v>6000</v>
      </c>
      <c r="M51" s="19"/>
      <c r="N51" s="19"/>
      <c r="O51" s="19"/>
      <c r="P51" s="19"/>
      <c r="Q51" s="19"/>
      <c r="R51" s="19">
        <f t="shared" si="24"/>
        <v>6000</v>
      </c>
      <c r="S51" s="20"/>
      <c r="T51" s="19"/>
      <c r="U51" s="19"/>
      <c r="V51" s="19"/>
      <c r="W51" s="19"/>
      <c r="X51" s="19"/>
      <c r="Y51" s="19"/>
      <c r="Z51" s="19">
        <f t="shared" si="1"/>
        <v>6000</v>
      </c>
      <c r="AA51" s="19"/>
      <c r="AB51" s="19"/>
      <c r="AC51" s="19"/>
      <c r="AD51" s="19"/>
      <c r="AE51" s="19"/>
      <c r="AF51" s="19"/>
      <c r="AG51" s="19">
        <f t="shared" si="2"/>
        <v>6000</v>
      </c>
      <c r="AH51" s="23">
        <v>2073</v>
      </c>
      <c r="AI51" s="24">
        <f t="shared" si="3"/>
        <v>3927</v>
      </c>
    </row>
    <row r="52" spans="1:35" ht="15" x14ac:dyDescent="0.25">
      <c r="A52" s="111"/>
      <c r="B52" s="112"/>
      <c r="C52" s="62" t="s">
        <v>25</v>
      </c>
      <c r="D52" s="26">
        <v>0</v>
      </c>
      <c r="E52" s="26"/>
      <c r="F52" s="26"/>
      <c r="G52" s="26"/>
      <c r="H52" s="26"/>
      <c r="I52" s="26"/>
      <c r="J52" s="63"/>
      <c r="K52" s="60"/>
      <c r="L52" s="19">
        <f t="shared" si="29"/>
        <v>0</v>
      </c>
      <c r="M52" s="19"/>
      <c r="N52" s="19"/>
      <c r="O52" s="19"/>
      <c r="P52" s="19"/>
      <c r="Q52" s="19"/>
      <c r="R52" s="19">
        <f t="shared" si="24"/>
        <v>0</v>
      </c>
      <c r="S52" s="20"/>
      <c r="T52" s="19"/>
      <c r="U52" s="19"/>
      <c r="V52" s="19"/>
      <c r="W52" s="19"/>
      <c r="X52" s="19"/>
      <c r="Y52" s="19"/>
      <c r="Z52" s="19">
        <f t="shared" si="1"/>
        <v>0</v>
      </c>
      <c r="AA52" s="19"/>
      <c r="AB52" s="19"/>
      <c r="AC52" s="19"/>
      <c r="AD52" s="19"/>
      <c r="AE52" s="19"/>
      <c r="AF52" s="19"/>
      <c r="AG52" s="19">
        <f t="shared" si="2"/>
        <v>0</v>
      </c>
      <c r="AH52" s="23">
        <v>0</v>
      </c>
      <c r="AI52" s="24">
        <f t="shared" si="3"/>
        <v>0</v>
      </c>
    </row>
    <row r="53" spans="1:35" ht="15" x14ac:dyDescent="0.25">
      <c r="A53" s="90"/>
      <c r="B53" s="93"/>
      <c r="C53" s="25" t="s">
        <v>26</v>
      </c>
      <c r="D53" s="23">
        <v>1174522</v>
      </c>
      <c r="E53" s="23"/>
      <c r="F53" s="26"/>
      <c r="G53" s="26"/>
      <c r="H53" s="26"/>
      <c r="I53" s="26"/>
      <c r="J53" s="27"/>
      <c r="K53" s="38"/>
      <c r="L53" s="19">
        <f t="shared" si="29"/>
        <v>1174522</v>
      </c>
      <c r="M53" s="19"/>
      <c r="N53" s="19"/>
      <c r="O53" s="19"/>
      <c r="P53" s="19"/>
      <c r="Q53" s="19"/>
      <c r="R53" s="19">
        <f t="shared" si="24"/>
        <v>1174522</v>
      </c>
      <c r="S53" s="20"/>
      <c r="T53" s="19"/>
      <c r="U53" s="19"/>
      <c r="V53" s="19"/>
      <c r="W53" s="19"/>
      <c r="X53" s="19"/>
      <c r="Y53" s="19"/>
      <c r="Z53" s="19">
        <f t="shared" si="1"/>
        <v>1174522</v>
      </c>
      <c r="AA53" s="19"/>
      <c r="AB53" s="19"/>
      <c r="AC53" s="19"/>
      <c r="AD53" s="19"/>
      <c r="AE53" s="19"/>
      <c r="AF53" s="19"/>
      <c r="AG53" s="19">
        <f t="shared" si="2"/>
        <v>1174522</v>
      </c>
      <c r="AH53" s="23">
        <v>246063</v>
      </c>
      <c r="AI53" s="24">
        <f t="shared" si="3"/>
        <v>928459</v>
      </c>
    </row>
    <row r="54" spans="1:35" ht="15" x14ac:dyDescent="0.25">
      <c r="A54" s="90"/>
      <c r="B54" s="93"/>
      <c r="C54" s="25" t="s">
        <v>41</v>
      </c>
      <c r="D54" s="23">
        <v>125000</v>
      </c>
      <c r="E54" s="23"/>
      <c r="F54" s="26"/>
      <c r="G54" s="26"/>
      <c r="H54" s="26"/>
      <c r="I54" s="26"/>
      <c r="J54" s="27"/>
      <c r="K54" s="38"/>
      <c r="L54" s="19">
        <f t="shared" si="29"/>
        <v>125000</v>
      </c>
      <c r="M54" s="19"/>
      <c r="N54" s="19"/>
      <c r="O54" s="19"/>
      <c r="P54" s="19"/>
      <c r="Q54" s="19"/>
      <c r="R54" s="19">
        <f t="shared" si="24"/>
        <v>125000</v>
      </c>
      <c r="S54" s="20"/>
      <c r="T54" s="19"/>
      <c r="U54" s="19"/>
      <c r="V54" s="19"/>
      <c r="W54" s="19"/>
      <c r="X54" s="19"/>
      <c r="Y54" s="19"/>
      <c r="Z54" s="19">
        <f t="shared" si="1"/>
        <v>125000</v>
      </c>
      <c r="AA54" s="19"/>
      <c r="AB54" s="19"/>
      <c r="AC54" s="19"/>
      <c r="AD54" s="19"/>
      <c r="AE54" s="19"/>
      <c r="AF54" s="19"/>
      <c r="AG54" s="19">
        <f t="shared" si="2"/>
        <v>125000</v>
      </c>
      <c r="AH54" s="23">
        <v>0</v>
      </c>
      <c r="AI54" s="24">
        <f t="shared" si="3"/>
        <v>125000</v>
      </c>
    </row>
    <row r="55" spans="1:35" ht="15" x14ac:dyDescent="0.25">
      <c r="A55" s="90"/>
      <c r="B55" s="93"/>
      <c r="C55" s="25" t="s">
        <v>64</v>
      </c>
      <c r="D55" s="23">
        <v>0</v>
      </c>
      <c r="E55" s="23"/>
      <c r="F55" s="26"/>
      <c r="G55" s="26"/>
      <c r="H55" s="26"/>
      <c r="I55" s="26"/>
      <c r="J55" s="27"/>
      <c r="K55" s="38"/>
      <c r="L55" s="19">
        <f t="shared" si="29"/>
        <v>0</v>
      </c>
      <c r="M55" s="19"/>
      <c r="N55" s="19"/>
      <c r="O55" s="19"/>
      <c r="P55" s="19"/>
      <c r="Q55" s="19"/>
      <c r="R55" s="19">
        <f t="shared" si="24"/>
        <v>0</v>
      </c>
      <c r="S55" s="20"/>
      <c r="T55" s="19"/>
      <c r="U55" s="19"/>
      <c r="V55" s="19"/>
      <c r="W55" s="19"/>
      <c r="X55" s="19"/>
      <c r="Y55" s="19"/>
      <c r="Z55" s="19">
        <f t="shared" si="1"/>
        <v>0</v>
      </c>
      <c r="AA55" s="19"/>
      <c r="AB55" s="19"/>
      <c r="AC55" s="19"/>
      <c r="AD55" s="19"/>
      <c r="AE55" s="19"/>
      <c r="AF55" s="19"/>
      <c r="AG55" s="19">
        <f t="shared" si="2"/>
        <v>0</v>
      </c>
      <c r="AH55" s="23">
        <v>0</v>
      </c>
      <c r="AI55" s="24">
        <f t="shared" si="3"/>
        <v>0</v>
      </c>
    </row>
    <row r="56" spans="1:35" ht="15" x14ac:dyDescent="0.25">
      <c r="A56" s="90"/>
      <c r="B56" s="93"/>
      <c r="C56" s="25" t="s">
        <v>27</v>
      </c>
      <c r="D56" s="23">
        <v>2470715</v>
      </c>
      <c r="E56" s="23"/>
      <c r="F56" s="26"/>
      <c r="G56" s="26"/>
      <c r="H56" s="26"/>
      <c r="I56" s="26"/>
      <c r="J56" s="27"/>
      <c r="K56" s="38"/>
      <c r="L56" s="19">
        <f t="shared" si="29"/>
        <v>2470715</v>
      </c>
      <c r="M56" s="19"/>
      <c r="N56" s="19"/>
      <c r="O56" s="19"/>
      <c r="P56" s="19"/>
      <c r="Q56" s="19"/>
      <c r="R56" s="19">
        <f t="shared" si="24"/>
        <v>2470715</v>
      </c>
      <c r="S56" s="20"/>
      <c r="T56" s="19"/>
      <c r="U56" s="19"/>
      <c r="V56" s="19"/>
      <c r="W56" s="19"/>
      <c r="X56" s="19"/>
      <c r="Y56" s="19"/>
      <c r="Z56" s="19">
        <f t="shared" si="1"/>
        <v>2470715</v>
      </c>
      <c r="AA56" s="19"/>
      <c r="AB56" s="19"/>
      <c r="AC56" s="19"/>
      <c r="AD56" s="19"/>
      <c r="AE56" s="19"/>
      <c r="AF56" s="19"/>
      <c r="AG56" s="19">
        <f t="shared" si="2"/>
        <v>2470715</v>
      </c>
      <c r="AH56" s="23">
        <v>241082</v>
      </c>
      <c r="AI56" s="24">
        <f t="shared" si="3"/>
        <v>2229633</v>
      </c>
    </row>
    <row r="57" spans="1:35" ht="15" x14ac:dyDescent="0.25">
      <c r="A57" s="90"/>
      <c r="B57" s="93"/>
      <c r="C57" s="25" t="s">
        <v>44</v>
      </c>
      <c r="D57" s="23">
        <v>0</v>
      </c>
      <c r="E57" s="23"/>
      <c r="F57" s="26"/>
      <c r="G57" s="26"/>
      <c r="H57" s="26"/>
      <c r="I57" s="26"/>
      <c r="J57" s="27"/>
      <c r="K57" s="38"/>
      <c r="L57" s="19">
        <f t="shared" si="29"/>
        <v>0</v>
      </c>
      <c r="M57" s="19"/>
      <c r="N57" s="19"/>
      <c r="O57" s="19"/>
      <c r="P57" s="19"/>
      <c r="Q57" s="19"/>
      <c r="R57" s="19">
        <f t="shared" si="24"/>
        <v>0</v>
      </c>
      <c r="S57" s="20"/>
      <c r="T57" s="19"/>
      <c r="U57" s="19"/>
      <c r="V57" s="19"/>
      <c r="W57" s="19"/>
      <c r="X57" s="19"/>
      <c r="Y57" s="19"/>
      <c r="Z57" s="19">
        <f t="shared" si="1"/>
        <v>0</v>
      </c>
      <c r="AA57" s="19"/>
      <c r="AB57" s="19"/>
      <c r="AC57" s="19"/>
      <c r="AD57" s="19"/>
      <c r="AE57" s="19"/>
      <c r="AF57" s="19"/>
      <c r="AG57" s="19">
        <f t="shared" si="2"/>
        <v>0</v>
      </c>
      <c r="AH57" s="23">
        <v>0</v>
      </c>
      <c r="AI57" s="24">
        <f t="shared" si="3"/>
        <v>0</v>
      </c>
    </row>
    <row r="58" spans="1:35" ht="15" x14ac:dyDescent="0.25">
      <c r="A58" s="90"/>
      <c r="B58" s="93"/>
      <c r="C58" s="64" t="s">
        <v>28</v>
      </c>
      <c r="D58" s="60">
        <v>45320</v>
      </c>
      <c r="E58" s="60"/>
      <c r="F58" s="60"/>
      <c r="G58" s="60"/>
      <c r="H58" s="60"/>
      <c r="I58" s="60"/>
      <c r="J58" s="60"/>
      <c r="K58" s="60"/>
      <c r="L58" s="19">
        <f t="shared" si="29"/>
        <v>45320</v>
      </c>
      <c r="M58" s="19"/>
      <c r="N58" s="19"/>
      <c r="O58" s="19"/>
      <c r="P58" s="19"/>
      <c r="Q58" s="19"/>
      <c r="R58" s="19">
        <f t="shared" si="24"/>
        <v>45320</v>
      </c>
      <c r="S58" s="20"/>
      <c r="T58" s="19"/>
      <c r="U58" s="19"/>
      <c r="V58" s="19"/>
      <c r="W58" s="19"/>
      <c r="X58" s="19"/>
      <c r="Y58" s="19"/>
      <c r="Z58" s="19">
        <f t="shared" si="1"/>
        <v>45320</v>
      </c>
      <c r="AA58" s="19"/>
      <c r="AB58" s="19"/>
      <c r="AC58" s="19"/>
      <c r="AD58" s="19"/>
      <c r="AE58" s="19"/>
      <c r="AF58" s="19"/>
      <c r="AG58" s="19">
        <f t="shared" si="2"/>
        <v>45320</v>
      </c>
      <c r="AH58" s="23">
        <v>12439</v>
      </c>
      <c r="AI58" s="24">
        <f t="shared" si="3"/>
        <v>32881</v>
      </c>
    </row>
    <row r="59" spans="1:35" ht="15" x14ac:dyDescent="0.25">
      <c r="A59" s="90"/>
      <c r="B59" s="93"/>
      <c r="C59" s="52" t="s">
        <v>52</v>
      </c>
      <c r="D59" s="53">
        <f t="shared" ref="D59:P59" si="30">SUM(D43:D58)</f>
        <v>12811707</v>
      </c>
      <c r="E59" s="53">
        <f t="shared" si="30"/>
        <v>0</v>
      </c>
      <c r="F59" s="53">
        <f t="shared" si="30"/>
        <v>0</v>
      </c>
      <c r="G59" s="53">
        <f t="shared" si="30"/>
        <v>0</v>
      </c>
      <c r="H59" s="53">
        <f t="shared" si="30"/>
        <v>0</v>
      </c>
      <c r="I59" s="53">
        <f t="shared" si="30"/>
        <v>0</v>
      </c>
      <c r="J59" s="53">
        <f t="shared" si="30"/>
        <v>0</v>
      </c>
      <c r="K59" s="53">
        <f t="shared" si="30"/>
        <v>0</v>
      </c>
      <c r="L59" s="53">
        <f t="shared" si="30"/>
        <v>12811707</v>
      </c>
      <c r="M59" s="53">
        <f t="shared" si="30"/>
        <v>0</v>
      </c>
      <c r="N59" s="53">
        <f t="shared" si="30"/>
        <v>0</v>
      </c>
      <c r="O59" s="53">
        <f t="shared" si="30"/>
        <v>0</v>
      </c>
      <c r="P59" s="53">
        <f t="shared" si="30"/>
        <v>0</v>
      </c>
      <c r="Q59" s="53"/>
      <c r="R59" s="53">
        <f t="shared" si="24"/>
        <v>12811707</v>
      </c>
      <c r="S59" s="53">
        <f t="shared" ref="S59:Y59" si="31">SUM(S43:S58)</f>
        <v>0</v>
      </c>
      <c r="T59" s="53">
        <f t="shared" si="31"/>
        <v>0</v>
      </c>
      <c r="U59" s="53">
        <f t="shared" si="31"/>
        <v>0</v>
      </c>
      <c r="V59" s="53">
        <f t="shared" si="31"/>
        <v>0</v>
      </c>
      <c r="W59" s="53">
        <f t="shared" si="31"/>
        <v>0</v>
      </c>
      <c r="X59" s="53">
        <f t="shared" si="31"/>
        <v>0</v>
      </c>
      <c r="Y59" s="53">
        <f t="shared" si="31"/>
        <v>0</v>
      </c>
      <c r="Z59" s="53">
        <f t="shared" si="1"/>
        <v>12811707</v>
      </c>
      <c r="AA59" s="53">
        <f t="shared" ref="AA59:AF59" si="32">SUM(AA43:AA58)</f>
        <v>0</v>
      </c>
      <c r="AB59" s="53">
        <f t="shared" si="32"/>
        <v>0</v>
      </c>
      <c r="AC59" s="53">
        <f t="shared" si="32"/>
        <v>0</v>
      </c>
      <c r="AD59" s="53">
        <f t="shared" si="32"/>
        <v>0</v>
      </c>
      <c r="AE59" s="53">
        <f t="shared" si="32"/>
        <v>0</v>
      </c>
      <c r="AF59" s="53">
        <f t="shared" si="32"/>
        <v>0</v>
      </c>
      <c r="AG59" s="53">
        <f t="shared" si="2"/>
        <v>12811707</v>
      </c>
      <c r="AH59" s="53">
        <f>SUM(AH43:AH58)</f>
        <v>3414946</v>
      </c>
      <c r="AI59" s="53">
        <f t="shared" si="3"/>
        <v>9396761</v>
      </c>
    </row>
    <row r="60" spans="1:35" ht="15" x14ac:dyDescent="0.25">
      <c r="A60" s="90"/>
      <c r="B60" s="93"/>
      <c r="C60" s="62" t="s">
        <v>47</v>
      </c>
      <c r="D60" s="26">
        <v>78740</v>
      </c>
      <c r="E60" s="26"/>
      <c r="F60" s="26"/>
      <c r="G60" s="26"/>
      <c r="H60" s="26"/>
      <c r="I60" s="26"/>
      <c r="J60" s="26"/>
      <c r="K60" s="26"/>
      <c r="L60" s="19">
        <f>D60+E60+F60+J60+K60</f>
        <v>78740</v>
      </c>
      <c r="M60" s="44"/>
      <c r="N60" s="44"/>
      <c r="O60" s="44"/>
      <c r="P60" s="44"/>
      <c r="Q60" s="44"/>
      <c r="R60" s="23">
        <f t="shared" si="24"/>
        <v>78740</v>
      </c>
      <c r="S60" s="23"/>
      <c r="T60" s="23"/>
      <c r="U60" s="23"/>
      <c r="V60" s="23"/>
      <c r="W60" s="23"/>
      <c r="X60" s="23"/>
      <c r="Y60" s="23"/>
      <c r="Z60" s="23">
        <f t="shared" si="1"/>
        <v>78740</v>
      </c>
      <c r="AA60" s="23"/>
      <c r="AB60" s="23"/>
      <c r="AC60" s="23"/>
      <c r="AD60" s="23"/>
      <c r="AE60" s="23"/>
      <c r="AF60" s="23"/>
      <c r="AG60" s="23">
        <f t="shared" si="2"/>
        <v>78740</v>
      </c>
      <c r="AH60" s="28">
        <v>0</v>
      </c>
      <c r="AI60" s="24">
        <f t="shared" si="3"/>
        <v>78740</v>
      </c>
    </row>
    <row r="61" spans="1:35" ht="15" x14ac:dyDescent="0.25">
      <c r="A61" s="90"/>
      <c r="B61" s="93"/>
      <c r="C61" s="64" t="s">
        <v>48</v>
      </c>
      <c r="D61" s="60">
        <v>21260</v>
      </c>
      <c r="E61" s="60"/>
      <c r="F61" s="60"/>
      <c r="G61" s="60"/>
      <c r="H61" s="60"/>
      <c r="I61" s="60"/>
      <c r="J61" s="60"/>
      <c r="K61" s="60"/>
      <c r="L61" s="19">
        <f>D61+E61+F61+J61+K61</f>
        <v>21260</v>
      </c>
      <c r="M61" s="44"/>
      <c r="N61" s="44"/>
      <c r="O61" s="44"/>
      <c r="P61" s="44"/>
      <c r="Q61" s="44"/>
      <c r="R61" s="44">
        <f t="shared" si="24"/>
        <v>21260</v>
      </c>
      <c r="S61" s="44"/>
      <c r="T61" s="44"/>
      <c r="U61" s="44"/>
      <c r="V61" s="44"/>
      <c r="W61" s="44"/>
      <c r="X61" s="44"/>
      <c r="Y61" s="44"/>
      <c r="Z61" s="44">
        <f t="shared" si="1"/>
        <v>21260</v>
      </c>
      <c r="AA61" s="23"/>
      <c r="AB61" s="23"/>
      <c r="AC61" s="23"/>
      <c r="AD61" s="23"/>
      <c r="AE61" s="23"/>
      <c r="AF61" s="23"/>
      <c r="AG61" s="23">
        <f t="shared" si="2"/>
        <v>21260</v>
      </c>
      <c r="AH61" s="28">
        <v>0</v>
      </c>
      <c r="AI61" s="24">
        <f t="shared" si="3"/>
        <v>21260</v>
      </c>
    </row>
    <row r="62" spans="1:35" ht="15.75" thickBot="1" x14ac:dyDescent="0.3">
      <c r="A62" s="91"/>
      <c r="B62" s="94"/>
      <c r="C62" s="41" t="s">
        <v>56</v>
      </c>
      <c r="D62" s="42">
        <f>SUM(D60:D61)</f>
        <v>100000</v>
      </c>
      <c r="E62" s="42">
        <f t="shared" ref="E62:AH62" si="33">SUM(E60:E61)</f>
        <v>0</v>
      </c>
      <c r="F62" s="42">
        <f t="shared" si="33"/>
        <v>0</v>
      </c>
      <c r="G62" s="42">
        <f t="shared" ref="G62:I62" si="34">SUM(G60:G61)</f>
        <v>0</v>
      </c>
      <c r="H62" s="42">
        <f t="shared" si="34"/>
        <v>0</v>
      </c>
      <c r="I62" s="42">
        <f t="shared" si="34"/>
        <v>0</v>
      </c>
      <c r="J62" s="42">
        <f t="shared" si="33"/>
        <v>0</v>
      </c>
      <c r="K62" s="42">
        <f t="shared" si="33"/>
        <v>0</v>
      </c>
      <c r="L62" s="42">
        <f t="shared" si="33"/>
        <v>100000</v>
      </c>
      <c r="M62" s="42">
        <f t="shared" si="33"/>
        <v>0</v>
      </c>
      <c r="N62" s="42">
        <f t="shared" si="33"/>
        <v>0</v>
      </c>
      <c r="O62" s="42">
        <f t="shared" si="33"/>
        <v>0</v>
      </c>
      <c r="P62" s="42">
        <f t="shared" si="33"/>
        <v>0</v>
      </c>
      <c r="Q62" s="42"/>
      <c r="R62" s="42">
        <f t="shared" si="24"/>
        <v>100000</v>
      </c>
      <c r="S62" s="42">
        <f>SUM(S60:S61)</f>
        <v>0</v>
      </c>
      <c r="T62" s="42">
        <f t="shared" ref="T62:X62" si="35">SUM(T60:T61)</f>
        <v>0</v>
      </c>
      <c r="U62" s="42">
        <f t="shared" si="35"/>
        <v>0</v>
      </c>
      <c r="V62" s="42">
        <f t="shared" si="35"/>
        <v>0</v>
      </c>
      <c r="W62" s="42">
        <f t="shared" si="35"/>
        <v>0</v>
      </c>
      <c r="X62" s="42">
        <f t="shared" si="35"/>
        <v>0</v>
      </c>
      <c r="Y62" s="42">
        <f t="shared" ref="Y62" si="36">SUM(Y60:Y61)</f>
        <v>0</v>
      </c>
      <c r="Z62" s="42">
        <f t="shared" si="1"/>
        <v>100000</v>
      </c>
      <c r="AA62" s="42">
        <f>SUM(AA60:AA61)</f>
        <v>0</v>
      </c>
      <c r="AB62" s="42">
        <f t="shared" ref="AB62:AF62" si="37">SUM(AB60:AB61)</f>
        <v>0</v>
      </c>
      <c r="AC62" s="42">
        <f t="shared" si="37"/>
        <v>0</v>
      </c>
      <c r="AD62" s="42">
        <f t="shared" si="37"/>
        <v>0</v>
      </c>
      <c r="AE62" s="42">
        <f t="shared" si="37"/>
        <v>0</v>
      </c>
      <c r="AF62" s="42">
        <f t="shared" si="37"/>
        <v>0</v>
      </c>
      <c r="AG62" s="42">
        <f t="shared" si="2"/>
        <v>100000</v>
      </c>
      <c r="AH62" s="42">
        <f t="shared" si="33"/>
        <v>0</v>
      </c>
      <c r="AI62" s="42">
        <f t="shared" si="3"/>
        <v>100000</v>
      </c>
    </row>
    <row r="63" spans="1:35" ht="15.75" thickTop="1" x14ac:dyDescent="0.25">
      <c r="A63" s="90" t="s">
        <v>31</v>
      </c>
      <c r="B63" s="93" t="s">
        <v>10</v>
      </c>
      <c r="C63" s="18" t="s">
        <v>14</v>
      </c>
      <c r="D63" s="19">
        <v>7420221</v>
      </c>
      <c r="E63" s="19"/>
      <c r="F63" s="20"/>
      <c r="G63" s="20"/>
      <c r="H63" s="20"/>
      <c r="I63" s="20"/>
      <c r="J63" s="36"/>
      <c r="K63" s="36"/>
      <c r="L63" s="19">
        <f>D63+E63+F63+J63+K63+G63</f>
        <v>7420221</v>
      </c>
      <c r="M63" s="19"/>
      <c r="N63" s="19"/>
      <c r="O63" s="19"/>
      <c r="P63" s="19"/>
      <c r="Q63" s="19"/>
      <c r="R63" s="19">
        <f t="shared" si="24"/>
        <v>7420221</v>
      </c>
      <c r="S63" s="19"/>
      <c r="T63" s="19"/>
      <c r="U63" s="19"/>
      <c r="V63" s="19"/>
      <c r="W63" s="19"/>
      <c r="X63" s="19"/>
      <c r="Y63" s="19"/>
      <c r="Z63" s="19">
        <f t="shared" si="1"/>
        <v>7420221</v>
      </c>
      <c r="AA63" s="19"/>
      <c r="AB63" s="19"/>
      <c r="AC63" s="19"/>
      <c r="AD63" s="19"/>
      <c r="AE63" s="19"/>
      <c r="AF63" s="19"/>
      <c r="AG63" s="19">
        <f t="shared" si="2"/>
        <v>7420221</v>
      </c>
      <c r="AH63" s="19">
        <v>2413841</v>
      </c>
      <c r="AI63" s="24">
        <f t="shared" si="3"/>
        <v>5006380</v>
      </c>
    </row>
    <row r="64" spans="1:35" ht="15" x14ac:dyDescent="0.25">
      <c r="A64" s="90"/>
      <c r="B64" s="93"/>
      <c r="C64" s="86" t="s">
        <v>67</v>
      </c>
      <c r="D64" s="19">
        <v>133344</v>
      </c>
      <c r="E64" s="19"/>
      <c r="F64" s="20"/>
      <c r="G64" s="20"/>
      <c r="H64" s="20"/>
      <c r="I64" s="20"/>
      <c r="J64" s="36"/>
      <c r="K64" s="36"/>
      <c r="L64" s="19">
        <f>D64+E64+F64+J64+K64+G64</f>
        <v>133344</v>
      </c>
      <c r="M64" s="19"/>
      <c r="N64" s="19"/>
      <c r="O64" s="19"/>
      <c r="P64" s="19"/>
      <c r="Q64" s="19"/>
      <c r="R64" s="19">
        <f t="shared" si="24"/>
        <v>133344</v>
      </c>
      <c r="S64" s="19"/>
      <c r="T64" s="19"/>
      <c r="U64" s="19"/>
      <c r="V64" s="19"/>
      <c r="W64" s="19"/>
      <c r="X64" s="19"/>
      <c r="Y64" s="19"/>
      <c r="Z64" s="19">
        <f t="shared" si="1"/>
        <v>133344</v>
      </c>
      <c r="AA64" s="19"/>
      <c r="AB64" s="19"/>
      <c r="AC64" s="19"/>
      <c r="AD64" s="19"/>
      <c r="AE64" s="19"/>
      <c r="AF64" s="19"/>
      <c r="AG64" s="19">
        <f t="shared" si="2"/>
        <v>133344</v>
      </c>
      <c r="AH64" s="19">
        <v>0</v>
      </c>
      <c r="AI64" s="24">
        <f t="shared" si="3"/>
        <v>133344</v>
      </c>
    </row>
    <row r="65" spans="1:35" ht="15" x14ac:dyDescent="0.25">
      <c r="A65" s="90"/>
      <c r="B65" s="93"/>
      <c r="C65" s="25" t="s">
        <v>37</v>
      </c>
      <c r="D65" s="23">
        <v>200000</v>
      </c>
      <c r="E65" s="23"/>
      <c r="F65" s="26"/>
      <c r="G65" s="26"/>
      <c r="H65" s="26"/>
      <c r="I65" s="26"/>
      <c r="J65" s="27"/>
      <c r="K65" s="27"/>
      <c r="L65" s="19">
        <f>D65+E65+F65+J65+K65</f>
        <v>200000</v>
      </c>
      <c r="M65" s="19"/>
      <c r="N65" s="19"/>
      <c r="O65" s="19"/>
      <c r="P65" s="19"/>
      <c r="Q65" s="19"/>
      <c r="R65" s="19">
        <f t="shared" si="24"/>
        <v>200000</v>
      </c>
      <c r="S65" s="19"/>
      <c r="T65" s="19"/>
      <c r="U65" s="19"/>
      <c r="V65" s="19"/>
      <c r="W65" s="19"/>
      <c r="X65" s="19"/>
      <c r="Y65" s="19"/>
      <c r="Z65" s="19">
        <f t="shared" si="1"/>
        <v>200000</v>
      </c>
      <c r="AA65" s="19"/>
      <c r="AB65" s="19"/>
      <c r="AC65" s="19"/>
      <c r="AD65" s="19"/>
      <c r="AE65" s="19"/>
      <c r="AF65" s="19"/>
      <c r="AG65" s="19">
        <f t="shared" si="2"/>
        <v>200000</v>
      </c>
      <c r="AH65" s="23">
        <v>0</v>
      </c>
      <c r="AI65" s="24">
        <f t="shared" si="3"/>
        <v>200000</v>
      </c>
    </row>
    <row r="66" spans="1:35" ht="15" x14ac:dyDescent="0.25">
      <c r="A66" s="90"/>
      <c r="B66" s="93"/>
      <c r="C66" s="25" t="s">
        <v>38</v>
      </c>
      <c r="D66" s="23">
        <v>50000</v>
      </c>
      <c r="E66" s="23"/>
      <c r="F66" s="26"/>
      <c r="G66" s="26"/>
      <c r="H66" s="26"/>
      <c r="I66" s="26"/>
      <c r="J66" s="27"/>
      <c r="K66" s="27"/>
      <c r="L66" s="19">
        <f>D66+E66+F66+J66+K66</f>
        <v>50000</v>
      </c>
      <c r="M66" s="19"/>
      <c r="N66" s="19"/>
      <c r="O66" s="19"/>
      <c r="P66" s="19"/>
      <c r="Q66" s="19"/>
      <c r="R66" s="19">
        <f t="shared" si="24"/>
        <v>50000</v>
      </c>
      <c r="S66" s="19"/>
      <c r="T66" s="19"/>
      <c r="U66" s="19"/>
      <c r="V66" s="19"/>
      <c r="W66" s="19"/>
      <c r="X66" s="19"/>
      <c r="Y66" s="19"/>
      <c r="Z66" s="19">
        <f t="shared" si="1"/>
        <v>50000</v>
      </c>
      <c r="AA66" s="19"/>
      <c r="AB66" s="19"/>
      <c r="AC66" s="19"/>
      <c r="AD66" s="19"/>
      <c r="AE66" s="19"/>
      <c r="AF66" s="19"/>
      <c r="AG66" s="19">
        <f t="shared" si="2"/>
        <v>50000</v>
      </c>
      <c r="AH66" s="23">
        <v>0</v>
      </c>
      <c r="AI66" s="24">
        <f t="shared" si="3"/>
        <v>50000</v>
      </c>
    </row>
    <row r="67" spans="1:35" ht="15" x14ac:dyDescent="0.25">
      <c r="A67" s="90"/>
      <c r="B67" s="93"/>
      <c r="C67" s="25" t="s">
        <v>42</v>
      </c>
      <c r="D67" s="23">
        <v>24000</v>
      </c>
      <c r="E67" s="23"/>
      <c r="F67" s="26"/>
      <c r="G67" s="26"/>
      <c r="H67" s="26"/>
      <c r="I67" s="26"/>
      <c r="J67" s="27"/>
      <c r="K67" s="27"/>
      <c r="L67" s="19">
        <f>D67+E67+F67+J67+K67</f>
        <v>24000</v>
      </c>
      <c r="M67" s="19"/>
      <c r="N67" s="19"/>
      <c r="O67" s="19"/>
      <c r="P67" s="19"/>
      <c r="Q67" s="19"/>
      <c r="R67" s="19">
        <f t="shared" si="24"/>
        <v>24000</v>
      </c>
      <c r="S67" s="19"/>
      <c r="T67" s="19"/>
      <c r="U67" s="19"/>
      <c r="V67" s="19"/>
      <c r="W67" s="19"/>
      <c r="X67" s="19"/>
      <c r="Y67" s="19"/>
      <c r="Z67" s="19">
        <f t="shared" si="1"/>
        <v>24000</v>
      </c>
      <c r="AA67" s="19"/>
      <c r="AB67" s="19"/>
      <c r="AC67" s="19"/>
      <c r="AD67" s="19"/>
      <c r="AE67" s="19"/>
      <c r="AF67" s="19"/>
      <c r="AG67" s="19">
        <f t="shared" si="2"/>
        <v>24000</v>
      </c>
      <c r="AH67" s="23">
        <v>0</v>
      </c>
      <c r="AI67" s="24">
        <f t="shared" si="3"/>
        <v>24000</v>
      </c>
    </row>
    <row r="68" spans="1:35" ht="15" x14ac:dyDescent="0.25">
      <c r="A68" s="90"/>
      <c r="B68" s="93"/>
      <c r="C68" s="25" t="s">
        <v>19</v>
      </c>
      <c r="D68" s="23">
        <v>0</v>
      </c>
      <c r="E68" s="23"/>
      <c r="F68" s="26"/>
      <c r="G68" s="26"/>
      <c r="H68" s="26"/>
      <c r="I68" s="26"/>
      <c r="J68" s="38"/>
      <c r="K68" s="27"/>
      <c r="L68" s="19">
        <f>D68+E68+F68+J68+K68</f>
        <v>0</v>
      </c>
      <c r="M68" s="19"/>
      <c r="N68" s="19"/>
      <c r="O68" s="19"/>
      <c r="P68" s="19"/>
      <c r="Q68" s="19"/>
      <c r="R68" s="19">
        <f t="shared" si="24"/>
        <v>0</v>
      </c>
      <c r="S68" s="19"/>
      <c r="T68" s="19"/>
      <c r="U68" s="19"/>
      <c r="V68" s="19"/>
      <c r="W68" s="19"/>
      <c r="X68" s="19"/>
      <c r="Y68" s="19"/>
      <c r="Z68" s="19">
        <f t="shared" si="1"/>
        <v>0</v>
      </c>
      <c r="AA68" s="19"/>
      <c r="AB68" s="19"/>
      <c r="AC68" s="19"/>
      <c r="AD68" s="19"/>
      <c r="AE68" s="19"/>
      <c r="AF68" s="19"/>
      <c r="AG68" s="19">
        <f t="shared" si="2"/>
        <v>0</v>
      </c>
      <c r="AH68" s="23">
        <v>0</v>
      </c>
      <c r="AI68" s="24">
        <f t="shared" si="3"/>
        <v>0</v>
      </c>
    </row>
    <row r="69" spans="1:35" ht="15" x14ac:dyDescent="0.25">
      <c r="A69" s="90"/>
      <c r="B69" s="93"/>
      <c r="C69" s="52" t="s">
        <v>53</v>
      </c>
      <c r="D69" s="53">
        <f>SUM(D63:D68)</f>
        <v>7827565</v>
      </c>
      <c r="E69" s="53">
        <f t="shared" ref="E69:AH69" si="38">SUM(E63:E68)</f>
        <v>0</v>
      </c>
      <c r="F69" s="53">
        <f t="shared" si="38"/>
        <v>0</v>
      </c>
      <c r="G69" s="53">
        <f t="shared" si="38"/>
        <v>0</v>
      </c>
      <c r="H69" s="53">
        <f t="shared" si="38"/>
        <v>0</v>
      </c>
      <c r="I69" s="53">
        <f t="shared" si="38"/>
        <v>0</v>
      </c>
      <c r="J69" s="53">
        <f t="shared" si="38"/>
        <v>0</v>
      </c>
      <c r="K69" s="53">
        <f t="shared" si="38"/>
        <v>0</v>
      </c>
      <c r="L69" s="53">
        <f t="shared" si="38"/>
        <v>7827565</v>
      </c>
      <c r="M69" s="53">
        <f t="shared" si="38"/>
        <v>0</v>
      </c>
      <c r="N69" s="53">
        <f t="shared" si="38"/>
        <v>0</v>
      </c>
      <c r="O69" s="53">
        <f t="shared" si="38"/>
        <v>0</v>
      </c>
      <c r="P69" s="53">
        <f t="shared" si="38"/>
        <v>0</v>
      </c>
      <c r="Q69" s="53"/>
      <c r="R69" s="53">
        <f t="shared" si="24"/>
        <v>7827565</v>
      </c>
      <c r="S69" s="53">
        <f>SUM(S63:S68)</f>
        <v>0</v>
      </c>
      <c r="T69" s="53">
        <f t="shared" ref="T69:Y69" si="39">SUM(T63:T68)</f>
        <v>0</v>
      </c>
      <c r="U69" s="53">
        <f t="shared" si="39"/>
        <v>0</v>
      </c>
      <c r="V69" s="53">
        <f t="shared" si="39"/>
        <v>0</v>
      </c>
      <c r="W69" s="53">
        <f t="shared" si="39"/>
        <v>0</v>
      </c>
      <c r="X69" s="53">
        <f t="shared" si="39"/>
        <v>0</v>
      </c>
      <c r="Y69" s="53">
        <f t="shared" si="39"/>
        <v>0</v>
      </c>
      <c r="Z69" s="53">
        <f t="shared" si="1"/>
        <v>7827565</v>
      </c>
      <c r="AA69" s="53">
        <f>SUM(AA63:AA68)</f>
        <v>0</v>
      </c>
      <c r="AB69" s="53">
        <f t="shared" ref="AB69:AF69" si="40">SUM(AB63:AB68)</f>
        <v>0</v>
      </c>
      <c r="AC69" s="53">
        <f t="shared" si="40"/>
        <v>0</v>
      </c>
      <c r="AD69" s="53">
        <f t="shared" si="40"/>
        <v>0</v>
      </c>
      <c r="AE69" s="53">
        <f t="shared" si="40"/>
        <v>0</v>
      </c>
      <c r="AF69" s="53">
        <f t="shared" si="40"/>
        <v>0</v>
      </c>
      <c r="AG69" s="53">
        <f t="shared" si="2"/>
        <v>7827565</v>
      </c>
      <c r="AH69" s="53">
        <f t="shared" si="38"/>
        <v>2413841</v>
      </c>
      <c r="AI69" s="53">
        <f t="shared" si="3"/>
        <v>5413724</v>
      </c>
    </row>
    <row r="70" spans="1:35" ht="15" x14ac:dyDescent="0.25">
      <c r="A70" s="90"/>
      <c r="B70" s="93"/>
      <c r="C70" s="54" t="s">
        <v>16</v>
      </c>
      <c r="D70" s="55">
        <v>946714</v>
      </c>
      <c r="E70" s="55"/>
      <c r="F70" s="55"/>
      <c r="G70" s="55"/>
      <c r="H70" s="55"/>
      <c r="I70" s="55"/>
      <c r="J70" s="56"/>
      <c r="K70" s="57"/>
      <c r="L70" s="58">
        <f>D70+E70+F70+J70+K70+G70</f>
        <v>946714</v>
      </c>
      <c r="M70" s="58"/>
      <c r="N70" s="58"/>
      <c r="O70" s="58"/>
      <c r="P70" s="58"/>
      <c r="Q70" s="58"/>
      <c r="R70" s="58">
        <f t="shared" si="24"/>
        <v>946714</v>
      </c>
      <c r="S70" s="58"/>
      <c r="T70" s="58"/>
      <c r="U70" s="58"/>
      <c r="V70" s="58"/>
      <c r="W70" s="58"/>
      <c r="X70" s="58"/>
      <c r="Y70" s="58"/>
      <c r="Z70" s="58">
        <f t="shared" si="1"/>
        <v>946714</v>
      </c>
      <c r="AA70" s="58"/>
      <c r="AB70" s="58"/>
      <c r="AC70" s="58"/>
      <c r="AD70" s="58"/>
      <c r="AE70" s="58"/>
      <c r="AF70" s="58"/>
      <c r="AG70" s="58">
        <f t="shared" si="2"/>
        <v>946714</v>
      </c>
      <c r="AH70" s="55">
        <v>309939</v>
      </c>
      <c r="AI70" s="55">
        <f t="shared" si="3"/>
        <v>636775</v>
      </c>
    </row>
    <row r="71" spans="1:35" ht="15" x14ac:dyDescent="0.25">
      <c r="A71" s="90"/>
      <c r="B71" s="93"/>
      <c r="C71" s="25" t="s">
        <v>20</v>
      </c>
      <c r="D71" s="23">
        <v>0</v>
      </c>
      <c r="E71" s="23"/>
      <c r="F71" s="26"/>
      <c r="G71" s="26"/>
      <c r="H71" s="26"/>
      <c r="I71" s="26"/>
      <c r="J71" s="27"/>
      <c r="K71" s="27"/>
      <c r="L71" s="19">
        <f t="shared" ref="L71:L84" si="41">D71+E71+F71+J71+K71</f>
        <v>0</v>
      </c>
      <c r="M71" s="19"/>
      <c r="N71" s="19"/>
      <c r="O71" s="19"/>
      <c r="P71" s="19"/>
      <c r="Q71" s="19"/>
      <c r="R71" s="19">
        <f t="shared" si="24"/>
        <v>0</v>
      </c>
      <c r="S71" s="19"/>
      <c r="T71" s="19"/>
      <c r="U71" s="19"/>
      <c r="V71" s="19"/>
      <c r="W71" s="19"/>
      <c r="X71" s="19"/>
      <c r="Y71" s="19"/>
      <c r="Z71" s="19">
        <f t="shared" si="1"/>
        <v>0</v>
      </c>
      <c r="AA71" s="19"/>
      <c r="AB71" s="19"/>
      <c r="AC71" s="19"/>
      <c r="AD71" s="19"/>
      <c r="AE71" s="19"/>
      <c r="AF71" s="19"/>
      <c r="AG71" s="19">
        <f t="shared" si="2"/>
        <v>0</v>
      </c>
      <c r="AH71" s="23">
        <v>0</v>
      </c>
      <c r="AI71" s="24">
        <f t="shared" si="3"/>
        <v>0</v>
      </c>
    </row>
    <row r="72" spans="1:35" s="11" customFormat="1" ht="15" x14ac:dyDescent="0.25">
      <c r="A72" s="90"/>
      <c r="B72" s="93"/>
      <c r="C72" s="59" t="s">
        <v>40</v>
      </c>
      <c r="D72" s="38">
        <v>81000</v>
      </c>
      <c r="E72" s="38"/>
      <c r="F72" s="60"/>
      <c r="G72" s="60"/>
      <c r="H72" s="60"/>
      <c r="I72" s="60"/>
      <c r="J72" s="38"/>
      <c r="K72" s="38"/>
      <c r="L72" s="22">
        <f t="shared" si="41"/>
        <v>81000</v>
      </c>
      <c r="M72" s="22"/>
      <c r="N72" s="22"/>
      <c r="O72" s="22"/>
      <c r="P72" s="22"/>
      <c r="Q72" s="22"/>
      <c r="R72" s="22">
        <f t="shared" ref="R72:R105" si="42">SUM(L72:Q72)</f>
        <v>81000</v>
      </c>
      <c r="S72" s="22"/>
      <c r="T72" s="22"/>
      <c r="U72" s="22"/>
      <c r="V72" s="22"/>
      <c r="W72" s="22"/>
      <c r="X72" s="22"/>
      <c r="Y72" s="22"/>
      <c r="Z72" s="22">
        <f t="shared" si="1"/>
        <v>81000</v>
      </c>
      <c r="AA72" s="22"/>
      <c r="AB72" s="22"/>
      <c r="AC72" s="22"/>
      <c r="AD72" s="22"/>
      <c r="AE72" s="22"/>
      <c r="AF72" s="22"/>
      <c r="AG72" s="22">
        <f t="shared" si="2"/>
        <v>81000</v>
      </c>
      <c r="AH72" s="38">
        <v>0</v>
      </c>
      <c r="AI72" s="60">
        <f t="shared" ref="AI72:AI112" si="43">L72-AH72</f>
        <v>81000</v>
      </c>
    </row>
    <row r="73" spans="1:35" s="11" customFormat="1" ht="15" x14ac:dyDescent="0.25">
      <c r="A73" s="90"/>
      <c r="B73" s="93"/>
      <c r="C73" s="59" t="s">
        <v>21</v>
      </c>
      <c r="D73" s="38">
        <v>196594</v>
      </c>
      <c r="E73" s="38"/>
      <c r="F73" s="60"/>
      <c r="G73" s="60"/>
      <c r="H73" s="60"/>
      <c r="I73" s="60"/>
      <c r="J73" s="38"/>
      <c r="K73" s="38"/>
      <c r="L73" s="22">
        <f t="shared" si="41"/>
        <v>196594</v>
      </c>
      <c r="M73" s="22"/>
      <c r="N73" s="22"/>
      <c r="O73" s="22"/>
      <c r="P73" s="22"/>
      <c r="Q73" s="22"/>
      <c r="R73" s="22">
        <f t="shared" si="42"/>
        <v>196594</v>
      </c>
      <c r="S73" s="22"/>
      <c r="T73" s="22"/>
      <c r="U73" s="22"/>
      <c r="V73" s="22"/>
      <c r="W73" s="22"/>
      <c r="X73" s="22"/>
      <c r="Y73" s="22"/>
      <c r="Z73" s="22">
        <f t="shared" ref="Z73:Z112" si="44">SUM(R73:Y73)</f>
        <v>196594</v>
      </c>
      <c r="AA73" s="22"/>
      <c r="AB73" s="22"/>
      <c r="AC73" s="22"/>
      <c r="AD73" s="22"/>
      <c r="AE73" s="22"/>
      <c r="AF73" s="22"/>
      <c r="AG73" s="22">
        <f t="shared" ref="AG73:AG112" si="45">SUM(Z73:AF73)</f>
        <v>196594</v>
      </c>
      <c r="AH73" s="38">
        <v>96392</v>
      </c>
      <c r="AI73" s="61">
        <f t="shared" si="43"/>
        <v>100202</v>
      </c>
    </row>
    <row r="74" spans="1:35" s="11" customFormat="1" ht="15" x14ac:dyDescent="0.25">
      <c r="A74" s="90"/>
      <c r="B74" s="93"/>
      <c r="C74" s="59" t="s">
        <v>22</v>
      </c>
      <c r="D74" s="38">
        <v>2550</v>
      </c>
      <c r="E74" s="38"/>
      <c r="F74" s="60"/>
      <c r="G74" s="60"/>
      <c r="H74" s="60"/>
      <c r="I74" s="60"/>
      <c r="J74" s="38"/>
      <c r="K74" s="38"/>
      <c r="L74" s="22">
        <f t="shared" si="41"/>
        <v>2550</v>
      </c>
      <c r="M74" s="22"/>
      <c r="N74" s="22"/>
      <c r="O74" s="22"/>
      <c r="P74" s="22"/>
      <c r="Q74" s="22"/>
      <c r="R74" s="22">
        <f t="shared" si="42"/>
        <v>2550</v>
      </c>
      <c r="S74" s="22"/>
      <c r="T74" s="22"/>
      <c r="U74" s="22"/>
      <c r="V74" s="22"/>
      <c r="W74" s="22"/>
      <c r="X74" s="22"/>
      <c r="Y74" s="22"/>
      <c r="Z74" s="22">
        <f t="shared" si="44"/>
        <v>2550</v>
      </c>
      <c r="AA74" s="22"/>
      <c r="AB74" s="22"/>
      <c r="AC74" s="22"/>
      <c r="AD74" s="22"/>
      <c r="AE74" s="22"/>
      <c r="AF74" s="22"/>
      <c r="AG74" s="22">
        <f t="shared" si="45"/>
        <v>2550</v>
      </c>
      <c r="AH74" s="38">
        <v>668</v>
      </c>
      <c r="AI74" s="61">
        <f t="shared" si="43"/>
        <v>1882</v>
      </c>
    </row>
    <row r="75" spans="1:35" s="11" customFormat="1" ht="15" x14ac:dyDescent="0.25">
      <c r="A75" s="90"/>
      <c r="B75" s="93"/>
      <c r="C75" s="62" t="s">
        <v>75</v>
      </c>
      <c r="D75" s="38">
        <v>52288</v>
      </c>
      <c r="E75" s="38"/>
      <c r="F75" s="60"/>
      <c r="G75" s="60"/>
      <c r="H75" s="60"/>
      <c r="I75" s="60"/>
      <c r="J75" s="38"/>
      <c r="K75" s="38"/>
      <c r="L75" s="22">
        <f t="shared" si="41"/>
        <v>52288</v>
      </c>
      <c r="M75" s="22"/>
      <c r="N75" s="22"/>
      <c r="O75" s="22"/>
      <c r="P75" s="22"/>
      <c r="Q75" s="22"/>
      <c r="R75" s="22">
        <f t="shared" si="42"/>
        <v>52288</v>
      </c>
      <c r="S75" s="22"/>
      <c r="T75" s="22"/>
      <c r="U75" s="22"/>
      <c r="V75" s="22"/>
      <c r="W75" s="22"/>
      <c r="X75" s="22"/>
      <c r="Y75" s="22"/>
      <c r="Z75" s="22">
        <f t="shared" si="44"/>
        <v>52288</v>
      </c>
      <c r="AA75" s="22"/>
      <c r="AB75" s="22"/>
      <c r="AC75" s="22"/>
      <c r="AD75" s="22"/>
      <c r="AE75" s="22"/>
      <c r="AF75" s="22"/>
      <c r="AG75" s="22">
        <f t="shared" si="45"/>
        <v>52288</v>
      </c>
      <c r="AH75" s="38">
        <v>15874</v>
      </c>
      <c r="AI75" s="61">
        <f t="shared" si="43"/>
        <v>36414</v>
      </c>
    </row>
    <row r="76" spans="1:35" s="11" customFormat="1" ht="15" x14ac:dyDescent="0.25">
      <c r="A76" s="90"/>
      <c r="B76" s="93"/>
      <c r="C76" s="62" t="s">
        <v>76</v>
      </c>
      <c r="D76" s="38">
        <v>319065</v>
      </c>
      <c r="E76" s="38"/>
      <c r="F76" s="60"/>
      <c r="G76" s="60"/>
      <c r="H76" s="60"/>
      <c r="I76" s="60"/>
      <c r="J76" s="38"/>
      <c r="K76" s="38"/>
      <c r="L76" s="22">
        <f t="shared" si="41"/>
        <v>319065</v>
      </c>
      <c r="M76" s="22"/>
      <c r="N76" s="22"/>
      <c r="O76" s="22"/>
      <c r="P76" s="22"/>
      <c r="Q76" s="22"/>
      <c r="R76" s="22">
        <f t="shared" si="42"/>
        <v>319065</v>
      </c>
      <c r="S76" s="22"/>
      <c r="T76" s="22"/>
      <c r="U76" s="22"/>
      <c r="V76" s="22"/>
      <c r="W76" s="22"/>
      <c r="X76" s="22"/>
      <c r="Y76" s="22"/>
      <c r="Z76" s="22">
        <f t="shared" si="44"/>
        <v>319065</v>
      </c>
      <c r="AA76" s="22"/>
      <c r="AB76" s="22"/>
      <c r="AC76" s="22"/>
      <c r="AD76" s="22"/>
      <c r="AE76" s="22"/>
      <c r="AF76" s="22"/>
      <c r="AG76" s="22">
        <f t="shared" si="45"/>
        <v>319065</v>
      </c>
      <c r="AH76" s="38">
        <v>161430</v>
      </c>
      <c r="AI76" s="61">
        <f t="shared" si="43"/>
        <v>157635</v>
      </c>
    </row>
    <row r="77" spans="1:35" s="11" customFormat="1" ht="15" x14ac:dyDescent="0.25">
      <c r="A77" s="90"/>
      <c r="B77" s="93"/>
      <c r="C77" s="62" t="s">
        <v>77</v>
      </c>
      <c r="D77" s="38">
        <v>21300</v>
      </c>
      <c r="E77" s="38"/>
      <c r="F77" s="60"/>
      <c r="G77" s="60"/>
      <c r="H77" s="60"/>
      <c r="I77" s="60"/>
      <c r="J77" s="38"/>
      <c r="K77" s="38"/>
      <c r="L77" s="22">
        <f t="shared" si="41"/>
        <v>21300</v>
      </c>
      <c r="M77" s="22"/>
      <c r="N77" s="22"/>
      <c r="O77" s="22"/>
      <c r="P77" s="22"/>
      <c r="Q77" s="22"/>
      <c r="R77" s="22">
        <f t="shared" si="42"/>
        <v>21300</v>
      </c>
      <c r="S77" s="22"/>
      <c r="T77" s="22"/>
      <c r="U77" s="22"/>
      <c r="V77" s="22"/>
      <c r="W77" s="22"/>
      <c r="X77" s="22"/>
      <c r="Y77" s="22"/>
      <c r="Z77" s="22">
        <f t="shared" si="44"/>
        <v>21300</v>
      </c>
      <c r="AA77" s="22"/>
      <c r="AB77" s="22"/>
      <c r="AC77" s="22"/>
      <c r="AD77" s="22"/>
      <c r="AE77" s="22"/>
      <c r="AF77" s="22"/>
      <c r="AG77" s="22">
        <f t="shared" si="45"/>
        <v>21300</v>
      </c>
      <c r="AH77" s="38">
        <v>3779</v>
      </c>
      <c r="AI77" s="61">
        <f t="shared" si="43"/>
        <v>17521</v>
      </c>
    </row>
    <row r="78" spans="1:35" s="11" customFormat="1" ht="15" x14ac:dyDescent="0.25">
      <c r="A78" s="90"/>
      <c r="B78" s="93"/>
      <c r="C78" s="59" t="s">
        <v>29</v>
      </c>
      <c r="D78" s="38">
        <v>12050654</v>
      </c>
      <c r="E78" s="38"/>
      <c r="F78" s="60"/>
      <c r="G78" s="60"/>
      <c r="H78" s="60"/>
      <c r="I78" s="60"/>
      <c r="J78" s="38"/>
      <c r="K78" s="38"/>
      <c r="L78" s="22">
        <f t="shared" si="41"/>
        <v>12050654</v>
      </c>
      <c r="M78" s="22"/>
      <c r="N78" s="22"/>
      <c r="O78" s="22"/>
      <c r="P78" s="22"/>
      <c r="Q78" s="22"/>
      <c r="R78" s="22">
        <f t="shared" si="42"/>
        <v>12050654</v>
      </c>
      <c r="S78" s="22"/>
      <c r="T78" s="22"/>
      <c r="U78" s="22"/>
      <c r="V78" s="22"/>
      <c r="W78" s="22"/>
      <c r="X78" s="22"/>
      <c r="Y78" s="22"/>
      <c r="Z78" s="22">
        <f t="shared" si="44"/>
        <v>12050654</v>
      </c>
      <c r="AA78" s="22"/>
      <c r="AB78" s="22"/>
      <c r="AC78" s="22"/>
      <c r="AD78" s="22"/>
      <c r="AE78" s="22"/>
      <c r="AF78" s="22"/>
      <c r="AG78" s="22">
        <f t="shared" si="45"/>
        <v>12050654</v>
      </c>
      <c r="AH78" s="38">
        <v>3398785</v>
      </c>
      <c r="AI78" s="61">
        <f t="shared" si="43"/>
        <v>8651869</v>
      </c>
    </row>
    <row r="79" spans="1:35" s="11" customFormat="1" ht="15" x14ac:dyDescent="0.25">
      <c r="A79" s="90"/>
      <c r="B79" s="93"/>
      <c r="C79" s="59" t="s">
        <v>24</v>
      </c>
      <c r="D79" s="38">
        <v>38482</v>
      </c>
      <c r="E79" s="38"/>
      <c r="F79" s="60"/>
      <c r="G79" s="60"/>
      <c r="H79" s="60"/>
      <c r="I79" s="60"/>
      <c r="J79" s="38"/>
      <c r="K79" s="38"/>
      <c r="L79" s="22">
        <f t="shared" si="41"/>
        <v>38482</v>
      </c>
      <c r="M79" s="22"/>
      <c r="N79" s="22"/>
      <c r="O79" s="22"/>
      <c r="P79" s="22"/>
      <c r="Q79" s="22"/>
      <c r="R79" s="22">
        <f t="shared" si="42"/>
        <v>38482</v>
      </c>
      <c r="S79" s="22"/>
      <c r="T79" s="22"/>
      <c r="U79" s="22"/>
      <c r="V79" s="22"/>
      <c r="W79" s="22"/>
      <c r="X79" s="22"/>
      <c r="Y79" s="22"/>
      <c r="Z79" s="22">
        <f t="shared" si="44"/>
        <v>38482</v>
      </c>
      <c r="AA79" s="22"/>
      <c r="AB79" s="22"/>
      <c r="AC79" s="22"/>
      <c r="AD79" s="22"/>
      <c r="AE79" s="22"/>
      <c r="AF79" s="22"/>
      <c r="AG79" s="22">
        <f t="shared" si="45"/>
        <v>38482</v>
      </c>
      <c r="AH79" s="38">
        <v>677</v>
      </c>
      <c r="AI79" s="60">
        <f t="shared" si="43"/>
        <v>37805</v>
      </c>
    </row>
    <row r="80" spans="1:35" ht="15" x14ac:dyDescent="0.25">
      <c r="A80" s="90"/>
      <c r="B80" s="93"/>
      <c r="C80" s="62" t="s">
        <v>46</v>
      </c>
      <c r="D80" s="23">
        <v>0</v>
      </c>
      <c r="E80" s="23"/>
      <c r="F80" s="26"/>
      <c r="G80" s="26"/>
      <c r="H80" s="26"/>
      <c r="I80" s="26"/>
      <c r="J80" s="27"/>
      <c r="K80" s="38"/>
      <c r="L80" s="19">
        <f t="shared" si="41"/>
        <v>0</v>
      </c>
      <c r="M80" s="19"/>
      <c r="N80" s="19"/>
      <c r="O80" s="19"/>
      <c r="P80" s="19"/>
      <c r="Q80" s="19"/>
      <c r="R80" s="19">
        <f t="shared" si="42"/>
        <v>0</v>
      </c>
      <c r="S80" s="19"/>
      <c r="T80" s="19"/>
      <c r="U80" s="19"/>
      <c r="V80" s="19"/>
      <c r="W80" s="19"/>
      <c r="X80" s="19"/>
      <c r="Y80" s="19"/>
      <c r="Z80" s="19">
        <f t="shared" si="44"/>
        <v>0</v>
      </c>
      <c r="AA80" s="19"/>
      <c r="AB80" s="19"/>
      <c r="AC80" s="19"/>
      <c r="AD80" s="19"/>
      <c r="AE80" s="19"/>
      <c r="AF80" s="19"/>
      <c r="AG80" s="19">
        <f t="shared" si="45"/>
        <v>0</v>
      </c>
      <c r="AH80" s="23">
        <v>0</v>
      </c>
      <c r="AI80" s="24">
        <f t="shared" si="43"/>
        <v>0</v>
      </c>
    </row>
    <row r="81" spans="1:35" ht="15" x14ac:dyDescent="0.25">
      <c r="A81" s="90"/>
      <c r="B81" s="93"/>
      <c r="C81" s="25" t="s">
        <v>26</v>
      </c>
      <c r="D81" s="23">
        <v>218436</v>
      </c>
      <c r="E81" s="23"/>
      <c r="F81" s="26"/>
      <c r="G81" s="26"/>
      <c r="H81" s="26"/>
      <c r="I81" s="26"/>
      <c r="J81" s="27"/>
      <c r="K81" s="38"/>
      <c r="L81" s="19">
        <f t="shared" si="41"/>
        <v>218436</v>
      </c>
      <c r="M81" s="19"/>
      <c r="N81" s="19"/>
      <c r="O81" s="19"/>
      <c r="P81" s="19"/>
      <c r="Q81" s="19"/>
      <c r="R81" s="19">
        <f t="shared" si="42"/>
        <v>218436</v>
      </c>
      <c r="S81" s="19"/>
      <c r="T81" s="19"/>
      <c r="U81" s="19"/>
      <c r="V81" s="19"/>
      <c r="W81" s="19"/>
      <c r="X81" s="19"/>
      <c r="Y81" s="19"/>
      <c r="Z81" s="19">
        <f t="shared" si="44"/>
        <v>218436</v>
      </c>
      <c r="AA81" s="19"/>
      <c r="AB81" s="19"/>
      <c r="AC81" s="19"/>
      <c r="AD81" s="19"/>
      <c r="AE81" s="19"/>
      <c r="AF81" s="19"/>
      <c r="AG81" s="19">
        <f t="shared" si="45"/>
        <v>218436</v>
      </c>
      <c r="AH81" s="23">
        <v>82663</v>
      </c>
      <c r="AI81" s="24">
        <f t="shared" si="43"/>
        <v>135773</v>
      </c>
    </row>
    <row r="82" spans="1:35" ht="15" x14ac:dyDescent="0.25">
      <c r="A82" s="90"/>
      <c r="B82" s="93"/>
      <c r="C82" s="25" t="s">
        <v>41</v>
      </c>
      <c r="D82" s="23">
        <v>0</v>
      </c>
      <c r="E82" s="23"/>
      <c r="F82" s="26"/>
      <c r="G82" s="26"/>
      <c r="H82" s="26"/>
      <c r="I82" s="26"/>
      <c r="J82" s="27"/>
      <c r="K82" s="38"/>
      <c r="L82" s="19">
        <f t="shared" si="41"/>
        <v>0</v>
      </c>
      <c r="M82" s="19"/>
      <c r="N82" s="19"/>
      <c r="O82" s="19"/>
      <c r="P82" s="19"/>
      <c r="Q82" s="19"/>
      <c r="R82" s="19">
        <f t="shared" si="42"/>
        <v>0</v>
      </c>
      <c r="S82" s="19"/>
      <c r="T82" s="19"/>
      <c r="U82" s="19"/>
      <c r="V82" s="19"/>
      <c r="W82" s="19"/>
      <c r="X82" s="19"/>
      <c r="Y82" s="19"/>
      <c r="Z82" s="19">
        <f t="shared" si="44"/>
        <v>0</v>
      </c>
      <c r="AA82" s="19"/>
      <c r="AB82" s="19"/>
      <c r="AC82" s="19"/>
      <c r="AD82" s="19"/>
      <c r="AE82" s="19"/>
      <c r="AF82" s="19"/>
      <c r="AG82" s="19">
        <f t="shared" si="45"/>
        <v>0</v>
      </c>
      <c r="AH82" s="23">
        <v>0</v>
      </c>
      <c r="AI82" s="24">
        <f t="shared" si="43"/>
        <v>0</v>
      </c>
    </row>
    <row r="83" spans="1:35" ht="15" x14ac:dyDescent="0.25">
      <c r="A83" s="90"/>
      <c r="B83" s="93"/>
      <c r="C83" s="25" t="s">
        <v>27</v>
      </c>
      <c r="D83" s="23">
        <v>3422890</v>
      </c>
      <c r="E83" s="23"/>
      <c r="F83" s="26"/>
      <c r="G83" s="26"/>
      <c r="H83" s="26"/>
      <c r="I83" s="26"/>
      <c r="J83" s="38"/>
      <c r="K83" s="38"/>
      <c r="L83" s="19">
        <f t="shared" si="41"/>
        <v>3422890</v>
      </c>
      <c r="M83" s="19"/>
      <c r="N83" s="19"/>
      <c r="O83" s="19"/>
      <c r="P83" s="19"/>
      <c r="Q83" s="19"/>
      <c r="R83" s="19">
        <f t="shared" si="42"/>
        <v>3422890</v>
      </c>
      <c r="S83" s="19"/>
      <c r="T83" s="19"/>
      <c r="U83" s="19"/>
      <c r="V83" s="19"/>
      <c r="W83" s="19"/>
      <c r="X83" s="19"/>
      <c r="Y83" s="19"/>
      <c r="Z83" s="19">
        <f t="shared" si="44"/>
        <v>3422890</v>
      </c>
      <c r="AA83" s="19"/>
      <c r="AB83" s="19"/>
      <c r="AC83" s="19"/>
      <c r="AD83" s="19"/>
      <c r="AE83" s="19"/>
      <c r="AF83" s="19"/>
      <c r="AG83" s="19">
        <f t="shared" si="45"/>
        <v>3422890</v>
      </c>
      <c r="AH83" s="23">
        <v>976705</v>
      </c>
      <c r="AI83" s="24">
        <f t="shared" si="43"/>
        <v>2446185</v>
      </c>
    </row>
    <row r="84" spans="1:35" ht="15" x14ac:dyDescent="0.25">
      <c r="A84" s="90"/>
      <c r="B84" s="93"/>
      <c r="C84" s="25" t="s">
        <v>28</v>
      </c>
      <c r="D84" s="23">
        <v>0</v>
      </c>
      <c r="E84" s="23"/>
      <c r="F84" s="26"/>
      <c r="G84" s="26"/>
      <c r="H84" s="26"/>
      <c r="I84" s="26"/>
      <c r="J84" s="38"/>
      <c r="K84" s="38"/>
      <c r="L84" s="19">
        <f t="shared" si="41"/>
        <v>0</v>
      </c>
      <c r="M84" s="19"/>
      <c r="N84" s="19"/>
      <c r="O84" s="19"/>
      <c r="P84" s="19"/>
      <c r="Q84" s="19"/>
      <c r="R84" s="19">
        <f t="shared" si="42"/>
        <v>0</v>
      </c>
      <c r="S84" s="19"/>
      <c r="T84" s="19"/>
      <c r="U84" s="19"/>
      <c r="V84" s="19"/>
      <c r="W84" s="19"/>
      <c r="X84" s="19"/>
      <c r="Y84" s="19"/>
      <c r="Z84" s="19">
        <f t="shared" si="44"/>
        <v>0</v>
      </c>
      <c r="AA84" s="19"/>
      <c r="AB84" s="19"/>
      <c r="AC84" s="19"/>
      <c r="AD84" s="19"/>
      <c r="AE84" s="19"/>
      <c r="AF84" s="19"/>
      <c r="AG84" s="19">
        <f t="shared" si="45"/>
        <v>0</v>
      </c>
      <c r="AH84" s="23">
        <v>0</v>
      </c>
      <c r="AI84" s="26">
        <f t="shared" si="43"/>
        <v>0</v>
      </c>
    </row>
    <row r="85" spans="1:35" ht="15" x14ac:dyDescent="0.25">
      <c r="A85" s="90"/>
      <c r="B85" s="93"/>
      <c r="C85" s="52" t="s">
        <v>52</v>
      </c>
      <c r="D85" s="53">
        <f>SUM(D71:D84)</f>
        <v>16403259</v>
      </c>
      <c r="E85" s="53">
        <f t="shared" ref="E85:AH85" si="46">SUM(E71:E84)</f>
        <v>0</v>
      </c>
      <c r="F85" s="53">
        <f t="shared" si="46"/>
        <v>0</v>
      </c>
      <c r="G85" s="53">
        <f t="shared" ref="G85:H85" si="47">SUM(G71:G84)</f>
        <v>0</v>
      </c>
      <c r="H85" s="53">
        <f t="shared" si="47"/>
        <v>0</v>
      </c>
      <c r="I85" s="53">
        <f t="shared" si="46"/>
        <v>0</v>
      </c>
      <c r="J85" s="53">
        <f t="shared" si="46"/>
        <v>0</v>
      </c>
      <c r="K85" s="53">
        <f t="shared" si="46"/>
        <v>0</v>
      </c>
      <c r="L85" s="53">
        <f t="shared" si="46"/>
        <v>16403259</v>
      </c>
      <c r="M85" s="53">
        <f t="shared" si="46"/>
        <v>0</v>
      </c>
      <c r="N85" s="53">
        <f t="shared" si="46"/>
        <v>0</v>
      </c>
      <c r="O85" s="53">
        <f t="shared" si="46"/>
        <v>0</v>
      </c>
      <c r="P85" s="53">
        <f t="shared" si="46"/>
        <v>0</v>
      </c>
      <c r="Q85" s="53"/>
      <c r="R85" s="53">
        <f t="shared" si="42"/>
        <v>16403259</v>
      </c>
      <c r="S85" s="53">
        <f>SUM(S71:S84)</f>
        <v>0</v>
      </c>
      <c r="T85" s="53">
        <f t="shared" ref="T85:X85" si="48">SUM(T71:T84)</f>
        <v>0</v>
      </c>
      <c r="U85" s="53">
        <f t="shared" si="48"/>
        <v>0</v>
      </c>
      <c r="V85" s="53">
        <f t="shared" si="48"/>
        <v>0</v>
      </c>
      <c r="W85" s="53">
        <f t="shared" si="48"/>
        <v>0</v>
      </c>
      <c r="X85" s="53">
        <f t="shared" si="48"/>
        <v>0</v>
      </c>
      <c r="Y85" s="53">
        <f t="shared" ref="Y85" si="49">SUM(Y71:Y84)</f>
        <v>0</v>
      </c>
      <c r="Z85" s="53">
        <f t="shared" si="44"/>
        <v>16403259</v>
      </c>
      <c r="AA85" s="53">
        <f>SUM(AA71:AA84)</f>
        <v>0</v>
      </c>
      <c r="AB85" s="53">
        <f t="shared" ref="AB85:AF85" si="50">SUM(AB71:AB84)</f>
        <v>0</v>
      </c>
      <c r="AC85" s="53">
        <f t="shared" si="50"/>
        <v>0</v>
      </c>
      <c r="AD85" s="53">
        <f t="shared" si="50"/>
        <v>0</v>
      </c>
      <c r="AE85" s="53">
        <f t="shared" si="50"/>
        <v>0</v>
      </c>
      <c r="AF85" s="53">
        <f t="shared" si="50"/>
        <v>0</v>
      </c>
      <c r="AG85" s="53">
        <f t="shared" si="45"/>
        <v>16403259</v>
      </c>
      <c r="AH85" s="53">
        <f t="shared" si="46"/>
        <v>4736973</v>
      </c>
      <c r="AI85" s="53">
        <f t="shared" si="43"/>
        <v>11666286</v>
      </c>
    </row>
    <row r="86" spans="1:35" ht="15" x14ac:dyDescent="0.25">
      <c r="A86" s="90"/>
      <c r="B86" s="93"/>
      <c r="C86" s="25" t="s">
        <v>49</v>
      </c>
      <c r="D86" s="23">
        <v>0</v>
      </c>
      <c r="E86" s="23"/>
      <c r="F86" s="26"/>
      <c r="G86" s="26"/>
      <c r="H86" s="26"/>
      <c r="I86" s="26"/>
      <c r="J86" s="27"/>
      <c r="K86" s="27"/>
      <c r="L86" s="19">
        <f>D86+E86+F86+J86+K86</f>
        <v>0</v>
      </c>
      <c r="M86" s="19"/>
      <c r="N86" s="19"/>
      <c r="O86" s="19"/>
      <c r="P86" s="19"/>
      <c r="Q86" s="19"/>
      <c r="R86" s="19">
        <f t="shared" si="42"/>
        <v>0</v>
      </c>
      <c r="S86" s="19"/>
      <c r="T86" s="19"/>
      <c r="U86" s="19"/>
      <c r="V86" s="19"/>
      <c r="W86" s="19"/>
      <c r="X86" s="19"/>
      <c r="Y86" s="19"/>
      <c r="Z86" s="19">
        <f t="shared" si="44"/>
        <v>0</v>
      </c>
      <c r="AA86" s="19"/>
      <c r="AB86" s="19"/>
      <c r="AC86" s="19"/>
      <c r="AD86" s="19"/>
      <c r="AE86" s="19"/>
      <c r="AF86" s="19"/>
      <c r="AG86" s="19">
        <f t="shared" si="45"/>
        <v>0</v>
      </c>
      <c r="AH86" s="23">
        <v>0</v>
      </c>
      <c r="AI86" s="24">
        <f t="shared" si="43"/>
        <v>0</v>
      </c>
    </row>
    <row r="87" spans="1:35" ht="15" x14ac:dyDescent="0.25">
      <c r="A87" s="90"/>
      <c r="B87" s="93"/>
      <c r="C87" s="25" t="s">
        <v>47</v>
      </c>
      <c r="D87" s="23">
        <v>0</v>
      </c>
      <c r="E87" s="23"/>
      <c r="F87" s="26"/>
      <c r="G87" s="26"/>
      <c r="H87" s="26"/>
      <c r="I87" s="26"/>
      <c r="J87" s="27"/>
      <c r="K87" s="27"/>
      <c r="L87" s="19">
        <f>D87+E87+F87+J87+K87</f>
        <v>0</v>
      </c>
      <c r="M87" s="19"/>
      <c r="N87" s="19"/>
      <c r="O87" s="19"/>
      <c r="P87" s="19"/>
      <c r="Q87" s="19"/>
      <c r="R87" s="19">
        <f t="shared" si="42"/>
        <v>0</v>
      </c>
      <c r="S87" s="19"/>
      <c r="T87" s="19"/>
      <c r="U87" s="19"/>
      <c r="V87" s="19"/>
      <c r="W87" s="19"/>
      <c r="X87" s="19"/>
      <c r="Y87" s="19"/>
      <c r="Z87" s="19">
        <f t="shared" si="44"/>
        <v>0</v>
      </c>
      <c r="AA87" s="19"/>
      <c r="AB87" s="19"/>
      <c r="AC87" s="19"/>
      <c r="AD87" s="19"/>
      <c r="AE87" s="19"/>
      <c r="AF87" s="19"/>
      <c r="AG87" s="19">
        <f t="shared" si="45"/>
        <v>0</v>
      </c>
      <c r="AH87" s="23">
        <v>0</v>
      </c>
      <c r="AI87" s="24">
        <f t="shared" si="43"/>
        <v>0</v>
      </c>
    </row>
    <row r="88" spans="1:35" ht="15" x14ac:dyDescent="0.25">
      <c r="A88" s="90"/>
      <c r="B88" s="93"/>
      <c r="C88" s="25" t="s">
        <v>48</v>
      </c>
      <c r="D88" s="23">
        <v>0</v>
      </c>
      <c r="E88" s="23"/>
      <c r="F88" s="26"/>
      <c r="G88" s="26"/>
      <c r="H88" s="26"/>
      <c r="I88" s="26"/>
      <c r="J88" s="27"/>
      <c r="K88" s="27"/>
      <c r="L88" s="19">
        <f>D88+E88+F88+J88+K88</f>
        <v>0</v>
      </c>
      <c r="M88" s="19"/>
      <c r="N88" s="19"/>
      <c r="O88" s="19"/>
      <c r="P88" s="19"/>
      <c r="Q88" s="19"/>
      <c r="R88" s="19">
        <f t="shared" si="42"/>
        <v>0</v>
      </c>
      <c r="S88" s="19"/>
      <c r="T88" s="19"/>
      <c r="U88" s="19"/>
      <c r="V88" s="19"/>
      <c r="W88" s="19"/>
      <c r="X88" s="19"/>
      <c r="Y88" s="19"/>
      <c r="Z88" s="19">
        <f t="shared" si="44"/>
        <v>0</v>
      </c>
      <c r="AA88" s="19"/>
      <c r="AB88" s="19"/>
      <c r="AC88" s="19"/>
      <c r="AD88" s="19"/>
      <c r="AE88" s="19"/>
      <c r="AF88" s="19"/>
      <c r="AG88" s="19">
        <f t="shared" si="45"/>
        <v>0</v>
      </c>
      <c r="AH88" s="23">
        <v>0</v>
      </c>
      <c r="AI88" s="24">
        <f t="shared" si="43"/>
        <v>0</v>
      </c>
    </row>
    <row r="89" spans="1:35" ht="15" x14ac:dyDescent="0.25">
      <c r="A89" s="90"/>
      <c r="B89" s="93"/>
      <c r="C89" s="52" t="s">
        <v>56</v>
      </c>
      <c r="D89" s="53">
        <v>0</v>
      </c>
      <c r="E89" s="53">
        <f t="shared" ref="E89:AH89" si="51">SUM(E86:E88)</f>
        <v>0</v>
      </c>
      <c r="F89" s="53">
        <f t="shared" si="51"/>
        <v>0</v>
      </c>
      <c r="G89" s="53">
        <f t="shared" ref="G89:I89" si="52">SUM(G86:G88)</f>
        <v>0</v>
      </c>
      <c r="H89" s="53">
        <f t="shared" si="52"/>
        <v>0</v>
      </c>
      <c r="I89" s="53">
        <f t="shared" si="52"/>
        <v>0</v>
      </c>
      <c r="J89" s="53">
        <f t="shared" si="51"/>
        <v>0</v>
      </c>
      <c r="K89" s="53">
        <f t="shared" si="51"/>
        <v>0</v>
      </c>
      <c r="L89" s="53">
        <f t="shared" si="51"/>
        <v>0</v>
      </c>
      <c r="M89" s="53">
        <f t="shared" si="51"/>
        <v>0</v>
      </c>
      <c r="N89" s="53">
        <f t="shared" si="51"/>
        <v>0</v>
      </c>
      <c r="O89" s="53">
        <f t="shared" si="51"/>
        <v>0</v>
      </c>
      <c r="P89" s="53">
        <f t="shared" si="51"/>
        <v>0</v>
      </c>
      <c r="Q89" s="53"/>
      <c r="R89" s="53">
        <f t="shared" si="42"/>
        <v>0</v>
      </c>
      <c r="S89" s="53">
        <f>SUM(S86:S88)</f>
        <v>0</v>
      </c>
      <c r="T89" s="53">
        <f t="shared" ref="T89:X89" si="53">SUM(T86:T88)</f>
        <v>0</v>
      </c>
      <c r="U89" s="53">
        <f t="shared" si="53"/>
        <v>0</v>
      </c>
      <c r="V89" s="53">
        <f t="shared" si="53"/>
        <v>0</v>
      </c>
      <c r="W89" s="53">
        <f t="shared" si="53"/>
        <v>0</v>
      </c>
      <c r="X89" s="53">
        <f t="shared" si="53"/>
        <v>0</v>
      </c>
      <c r="Y89" s="53">
        <f t="shared" ref="Y89" si="54">SUM(Y86:Y88)</f>
        <v>0</v>
      </c>
      <c r="Z89" s="53">
        <f t="shared" si="44"/>
        <v>0</v>
      </c>
      <c r="AA89" s="53">
        <f>SUM(AA86:AA88)</f>
        <v>0</v>
      </c>
      <c r="AB89" s="53">
        <f t="shared" ref="AB89:AF89" si="55">SUM(AB86:AB88)</f>
        <v>0</v>
      </c>
      <c r="AC89" s="53">
        <f t="shared" si="55"/>
        <v>0</v>
      </c>
      <c r="AD89" s="53">
        <f t="shared" si="55"/>
        <v>0</v>
      </c>
      <c r="AE89" s="53">
        <f t="shared" si="55"/>
        <v>0</v>
      </c>
      <c r="AF89" s="53">
        <f t="shared" si="55"/>
        <v>0</v>
      </c>
      <c r="AG89" s="53">
        <f t="shared" si="45"/>
        <v>0</v>
      </c>
      <c r="AH89" s="53">
        <f t="shared" si="51"/>
        <v>0</v>
      </c>
      <c r="AI89" s="53">
        <f t="shared" si="43"/>
        <v>0</v>
      </c>
    </row>
    <row r="90" spans="1:35" ht="15" x14ac:dyDescent="0.25">
      <c r="A90" s="90"/>
      <c r="B90" s="93"/>
      <c r="C90" s="25" t="s">
        <v>50</v>
      </c>
      <c r="D90" s="23">
        <v>0</v>
      </c>
      <c r="E90" s="23"/>
      <c r="F90" s="26"/>
      <c r="G90" s="26"/>
      <c r="H90" s="26"/>
      <c r="I90" s="26"/>
      <c r="J90" s="63"/>
      <c r="K90" s="63"/>
      <c r="L90" s="19">
        <f>D90+E90+F90+J90+K90</f>
        <v>0</v>
      </c>
      <c r="M90" s="19"/>
      <c r="N90" s="19"/>
      <c r="O90" s="19"/>
      <c r="P90" s="19"/>
      <c r="Q90" s="19"/>
      <c r="R90" s="19">
        <f t="shared" si="42"/>
        <v>0</v>
      </c>
      <c r="S90" s="19"/>
      <c r="T90" s="19"/>
      <c r="U90" s="19"/>
      <c r="V90" s="19"/>
      <c r="W90" s="19"/>
      <c r="X90" s="19"/>
      <c r="Y90" s="19"/>
      <c r="Z90" s="19">
        <f t="shared" si="44"/>
        <v>0</v>
      </c>
      <c r="AA90" s="19"/>
      <c r="AB90" s="19"/>
      <c r="AC90" s="19"/>
      <c r="AD90" s="19"/>
      <c r="AE90" s="19"/>
      <c r="AF90" s="19"/>
      <c r="AG90" s="19">
        <f t="shared" si="45"/>
        <v>0</v>
      </c>
      <c r="AH90" s="23">
        <v>0</v>
      </c>
      <c r="AI90" s="24">
        <f t="shared" si="43"/>
        <v>0</v>
      </c>
    </row>
    <row r="91" spans="1:35" ht="15" x14ac:dyDescent="0.25">
      <c r="A91" s="90"/>
      <c r="B91" s="93"/>
      <c r="C91" s="39" t="s">
        <v>51</v>
      </c>
      <c r="D91" s="28">
        <v>0</v>
      </c>
      <c r="E91" s="28"/>
      <c r="F91" s="29"/>
      <c r="G91" s="29"/>
      <c r="H91" s="29"/>
      <c r="I91" s="29"/>
      <c r="J91" s="65"/>
      <c r="K91" s="65"/>
      <c r="L91" s="19">
        <f>D91+E91+F91+J91+K91</f>
        <v>0</v>
      </c>
      <c r="M91" s="44"/>
      <c r="N91" s="44"/>
      <c r="O91" s="44"/>
      <c r="P91" s="44"/>
      <c r="Q91" s="44"/>
      <c r="R91" s="44">
        <f t="shared" si="42"/>
        <v>0</v>
      </c>
      <c r="S91" s="44"/>
      <c r="T91" s="44"/>
      <c r="U91" s="44"/>
      <c r="V91" s="44"/>
      <c r="W91" s="44"/>
      <c r="X91" s="44"/>
      <c r="Y91" s="44"/>
      <c r="Z91" s="44">
        <f t="shared" si="44"/>
        <v>0</v>
      </c>
      <c r="AA91" s="44"/>
      <c r="AB91" s="44"/>
      <c r="AC91" s="44"/>
      <c r="AD91" s="44"/>
      <c r="AE91" s="44"/>
      <c r="AF91" s="44"/>
      <c r="AG91" s="44">
        <f t="shared" si="45"/>
        <v>0</v>
      </c>
      <c r="AH91" s="28">
        <v>0</v>
      </c>
      <c r="AI91" s="24">
        <f t="shared" si="43"/>
        <v>0</v>
      </c>
    </row>
    <row r="92" spans="1:35" ht="15.75" thickBot="1" x14ac:dyDescent="0.3">
      <c r="A92" s="91"/>
      <c r="B92" s="94"/>
      <c r="C92" s="41" t="s">
        <v>57</v>
      </c>
      <c r="D92" s="42">
        <v>0</v>
      </c>
      <c r="E92" s="42">
        <f t="shared" ref="E92:AH92" si="56">SUM(E90:E91)</f>
        <v>0</v>
      </c>
      <c r="F92" s="42">
        <f t="shared" si="56"/>
        <v>0</v>
      </c>
      <c r="G92" s="42">
        <f t="shared" ref="G92:I92" si="57">SUM(G90:G91)</f>
        <v>0</v>
      </c>
      <c r="H92" s="42">
        <f t="shared" si="57"/>
        <v>0</v>
      </c>
      <c r="I92" s="42">
        <f t="shared" si="57"/>
        <v>0</v>
      </c>
      <c r="J92" s="42">
        <f t="shared" si="56"/>
        <v>0</v>
      </c>
      <c r="K92" s="42">
        <f t="shared" si="56"/>
        <v>0</v>
      </c>
      <c r="L92" s="42">
        <f t="shared" si="56"/>
        <v>0</v>
      </c>
      <c r="M92" s="42">
        <f t="shared" si="56"/>
        <v>0</v>
      </c>
      <c r="N92" s="42">
        <f t="shared" si="56"/>
        <v>0</v>
      </c>
      <c r="O92" s="42">
        <f t="shared" si="56"/>
        <v>0</v>
      </c>
      <c r="P92" s="42">
        <f t="shared" si="56"/>
        <v>0</v>
      </c>
      <c r="Q92" s="42"/>
      <c r="R92" s="42">
        <f t="shared" si="42"/>
        <v>0</v>
      </c>
      <c r="S92" s="42">
        <f>SUM(S90:S91)</f>
        <v>0</v>
      </c>
      <c r="T92" s="42">
        <f t="shared" ref="T92:X92" si="58">SUM(T90:T91)</f>
        <v>0</v>
      </c>
      <c r="U92" s="42">
        <f t="shared" si="58"/>
        <v>0</v>
      </c>
      <c r="V92" s="42">
        <f t="shared" si="58"/>
        <v>0</v>
      </c>
      <c r="W92" s="42">
        <f t="shared" si="58"/>
        <v>0</v>
      </c>
      <c r="X92" s="42">
        <f t="shared" si="58"/>
        <v>0</v>
      </c>
      <c r="Y92" s="42">
        <f t="shared" ref="Y92" si="59">SUM(Y90:Y91)</f>
        <v>0</v>
      </c>
      <c r="Z92" s="42">
        <f t="shared" si="44"/>
        <v>0</v>
      </c>
      <c r="AA92" s="42">
        <f>SUM(AA90:AA91)</f>
        <v>0</v>
      </c>
      <c r="AB92" s="42">
        <f t="shared" ref="AB92:AF92" si="60">SUM(AB90:AB91)</f>
        <v>0</v>
      </c>
      <c r="AC92" s="42">
        <f t="shared" si="60"/>
        <v>0</v>
      </c>
      <c r="AD92" s="42">
        <f t="shared" si="60"/>
        <v>0</v>
      </c>
      <c r="AE92" s="42">
        <f t="shared" si="60"/>
        <v>0</v>
      </c>
      <c r="AF92" s="42">
        <f t="shared" si="60"/>
        <v>0</v>
      </c>
      <c r="AG92" s="42">
        <f t="shared" si="45"/>
        <v>0</v>
      </c>
      <c r="AH92" s="42">
        <f t="shared" si="56"/>
        <v>0</v>
      </c>
      <c r="AI92" s="42">
        <f t="shared" si="43"/>
        <v>0</v>
      </c>
    </row>
    <row r="93" spans="1:35" ht="15.75" thickTop="1" x14ac:dyDescent="0.25">
      <c r="A93" s="90" t="s">
        <v>31</v>
      </c>
      <c r="B93" s="93" t="s">
        <v>13</v>
      </c>
      <c r="C93" s="18" t="s">
        <v>14</v>
      </c>
      <c r="D93" s="19">
        <v>0</v>
      </c>
      <c r="E93" s="19"/>
      <c r="F93" s="20"/>
      <c r="G93" s="20"/>
      <c r="H93" s="20"/>
      <c r="I93" s="20"/>
      <c r="J93" s="36"/>
      <c r="K93" s="36"/>
      <c r="L93" s="19">
        <f>D93+E93+F93+J93+K93</f>
        <v>0</v>
      </c>
      <c r="M93" s="19"/>
      <c r="N93" s="19"/>
      <c r="O93" s="19"/>
      <c r="P93" s="19"/>
      <c r="Q93" s="19"/>
      <c r="R93" s="19">
        <f t="shared" si="42"/>
        <v>0</v>
      </c>
      <c r="S93" s="19"/>
      <c r="T93" s="19"/>
      <c r="U93" s="19"/>
      <c r="V93" s="19"/>
      <c r="W93" s="19"/>
      <c r="X93" s="19"/>
      <c r="Y93" s="19"/>
      <c r="Z93" s="19">
        <f t="shared" si="44"/>
        <v>0</v>
      </c>
      <c r="AA93" s="19"/>
      <c r="AB93" s="19"/>
      <c r="AC93" s="19"/>
      <c r="AD93" s="19"/>
      <c r="AE93" s="19"/>
      <c r="AF93" s="19"/>
      <c r="AG93" s="19">
        <f t="shared" si="45"/>
        <v>0</v>
      </c>
      <c r="AH93" s="19">
        <v>0</v>
      </c>
      <c r="AI93" s="24">
        <f t="shared" si="43"/>
        <v>0</v>
      </c>
    </row>
    <row r="94" spans="1:35" ht="15" x14ac:dyDescent="0.25">
      <c r="A94" s="90"/>
      <c r="B94" s="93"/>
      <c r="C94" s="25" t="s">
        <v>19</v>
      </c>
      <c r="D94" s="23">
        <v>0</v>
      </c>
      <c r="E94" s="23"/>
      <c r="F94" s="26"/>
      <c r="G94" s="26"/>
      <c r="H94" s="26"/>
      <c r="I94" s="26"/>
      <c r="J94" s="27"/>
      <c r="K94" s="27"/>
      <c r="L94" s="19">
        <f>D94+E94+F94+J94+K94</f>
        <v>0</v>
      </c>
      <c r="M94" s="19"/>
      <c r="N94" s="19"/>
      <c r="O94" s="19"/>
      <c r="P94" s="19"/>
      <c r="Q94" s="19"/>
      <c r="R94" s="19">
        <f t="shared" si="42"/>
        <v>0</v>
      </c>
      <c r="S94" s="19"/>
      <c r="T94" s="19"/>
      <c r="U94" s="19"/>
      <c r="V94" s="19"/>
      <c r="W94" s="19"/>
      <c r="X94" s="19"/>
      <c r="Y94" s="19"/>
      <c r="Z94" s="19">
        <f t="shared" si="44"/>
        <v>0</v>
      </c>
      <c r="AA94" s="19"/>
      <c r="AB94" s="19"/>
      <c r="AC94" s="19"/>
      <c r="AD94" s="19"/>
      <c r="AE94" s="19"/>
      <c r="AF94" s="19"/>
      <c r="AG94" s="19">
        <f t="shared" si="45"/>
        <v>0</v>
      </c>
      <c r="AH94" s="23">
        <v>0</v>
      </c>
      <c r="AI94" s="24">
        <f t="shared" si="43"/>
        <v>0</v>
      </c>
    </row>
    <row r="95" spans="1:35" ht="15" x14ac:dyDescent="0.25">
      <c r="A95" s="90"/>
      <c r="B95" s="93"/>
      <c r="C95" s="52" t="s">
        <v>53</v>
      </c>
      <c r="D95" s="53">
        <v>0</v>
      </c>
      <c r="E95" s="53">
        <f t="shared" ref="E95:AH95" si="61">SUM(E93:E94)</f>
        <v>0</v>
      </c>
      <c r="F95" s="53">
        <f t="shared" si="61"/>
        <v>0</v>
      </c>
      <c r="G95" s="53">
        <f t="shared" si="61"/>
        <v>0</v>
      </c>
      <c r="H95" s="53">
        <f t="shared" si="61"/>
        <v>0</v>
      </c>
      <c r="I95" s="53">
        <f t="shared" si="61"/>
        <v>0</v>
      </c>
      <c r="J95" s="53">
        <f t="shared" si="61"/>
        <v>0</v>
      </c>
      <c r="K95" s="53">
        <f t="shared" si="61"/>
        <v>0</v>
      </c>
      <c r="L95" s="53">
        <f t="shared" si="61"/>
        <v>0</v>
      </c>
      <c r="M95" s="53">
        <f t="shared" si="61"/>
        <v>0</v>
      </c>
      <c r="N95" s="53">
        <f t="shared" si="61"/>
        <v>0</v>
      </c>
      <c r="O95" s="53">
        <f t="shared" si="61"/>
        <v>0</v>
      </c>
      <c r="P95" s="53">
        <f t="shared" si="61"/>
        <v>0</v>
      </c>
      <c r="Q95" s="53"/>
      <c r="R95" s="53">
        <f t="shared" si="42"/>
        <v>0</v>
      </c>
      <c r="S95" s="53">
        <f>SUM(S93:S94)</f>
        <v>0</v>
      </c>
      <c r="T95" s="53">
        <f t="shared" ref="T95:Y95" si="62">SUM(T93:T94)</f>
        <v>0</v>
      </c>
      <c r="U95" s="53">
        <f t="shared" si="62"/>
        <v>0</v>
      </c>
      <c r="V95" s="53">
        <f t="shared" si="62"/>
        <v>0</v>
      </c>
      <c r="W95" s="53">
        <f t="shared" si="62"/>
        <v>0</v>
      </c>
      <c r="X95" s="53">
        <f t="shared" si="62"/>
        <v>0</v>
      </c>
      <c r="Y95" s="53">
        <f t="shared" si="62"/>
        <v>0</v>
      </c>
      <c r="Z95" s="53">
        <f t="shared" si="44"/>
        <v>0</v>
      </c>
      <c r="AA95" s="53">
        <f>SUM(AA93:AA94)</f>
        <v>0</v>
      </c>
      <c r="AB95" s="53">
        <f t="shared" ref="AB95:AF95" si="63">SUM(AB93:AB94)</f>
        <v>0</v>
      </c>
      <c r="AC95" s="53">
        <f t="shared" si="63"/>
        <v>0</v>
      </c>
      <c r="AD95" s="53">
        <f t="shared" si="63"/>
        <v>0</v>
      </c>
      <c r="AE95" s="53">
        <f t="shared" si="63"/>
        <v>0</v>
      </c>
      <c r="AF95" s="53">
        <f t="shared" si="63"/>
        <v>0</v>
      </c>
      <c r="AG95" s="53">
        <f t="shared" si="45"/>
        <v>0</v>
      </c>
      <c r="AH95" s="53">
        <f t="shared" si="61"/>
        <v>0</v>
      </c>
      <c r="AI95" s="53">
        <f t="shared" si="43"/>
        <v>0</v>
      </c>
    </row>
    <row r="96" spans="1:35" ht="15" x14ac:dyDescent="0.25">
      <c r="A96" s="90"/>
      <c r="B96" s="93"/>
      <c r="C96" s="54" t="s">
        <v>16</v>
      </c>
      <c r="D96" s="55">
        <v>0</v>
      </c>
      <c r="E96" s="55"/>
      <c r="F96" s="55"/>
      <c r="G96" s="55"/>
      <c r="H96" s="55"/>
      <c r="I96" s="55"/>
      <c r="J96" s="57"/>
      <c r="K96" s="57"/>
      <c r="L96" s="66">
        <f t="shared" ref="L96:L104" si="64">D96+E96+F96+J96+K96</f>
        <v>0</v>
      </c>
      <c r="M96" s="66"/>
      <c r="N96" s="66"/>
      <c r="O96" s="66"/>
      <c r="P96" s="66"/>
      <c r="Q96" s="66"/>
      <c r="R96" s="66">
        <f t="shared" si="42"/>
        <v>0</v>
      </c>
      <c r="S96" s="66"/>
      <c r="T96" s="66"/>
      <c r="U96" s="66"/>
      <c r="V96" s="66"/>
      <c r="W96" s="66"/>
      <c r="X96" s="66"/>
      <c r="Y96" s="66"/>
      <c r="Z96" s="66">
        <f t="shared" si="44"/>
        <v>0</v>
      </c>
      <c r="AA96" s="66"/>
      <c r="AB96" s="66"/>
      <c r="AC96" s="66"/>
      <c r="AD96" s="66"/>
      <c r="AE96" s="66"/>
      <c r="AF96" s="66"/>
      <c r="AG96" s="66">
        <f t="shared" si="45"/>
        <v>0</v>
      </c>
      <c r="AH96" s="67">
        <v>0</v>
      </c>
      <c r="AI96" s="67">
        <f t="shared" si="43"/>
        <v>0</v>
      </c>
    </row>
    <row r="97" spans="1:35" ht="15" x14ac:dyDescent="0.25">
      <c r="A97" s="90"/>
      <c r="B97" s="93"/>
      <c r="C97" s="25" t="s">
        <v>20</v>
      </c>
      <c r="D97" s="23">
        <v>0</v>
      </c>
      <c r="E97" s="23"/>
      <c r="F97" s="26"/>
      <c r="G97" s="26"/>
      <c r="H97" s="26"/>
      <c r="I97" s="26"/>
      <c r="J97" s="27"/>
      <c r="K97" s="27"/>
      <c r="L97" s="19">
        <f t="shared" si="64"/>
        <v>0</v>
      </c>
      <c r="M97" s="19"/>
      <c r="N97" s="19"/>
      <c r="O97" s="19"/>
      <c r="P97" s="19"/>
      <c r="Q97" s="19"/>
      <c r="R97" s="19">
        <f t="shared" si="42"/>
        <v>0</v>
      </c>
      <c r="S97" s="19"/>
      <c r="T97" s="19"/>
      <c r="U97" s="19"/>
      <c r="V97" s="19"/>
      <c r="W97" s="19"/>
      <c r="X97" s="19"/>
      <c r="Y97" s="19"/>
      <c r="Z97" s="19">
        <f t="shared" si="44"/>
        <v>0</v>
      </c>
      <c r="AA97" s="19"/>
      <c r="AB97" s="19"/>
      <c r="AC97" s="19"/>
      <c r="AD97" s="19"/>
      <c r="AE97" s="19"/>
      <c r="AF97" s="19"/>
      <c r="AG97" s="19">
        <f t="shared" si="45"/>
        <v>0</v>
      </c>
      <c r="AH97" s="23">
        <v>0</v>
      </c>
      <c r="AI97" s="24">
        <f t="shared" si="43"/>
        <v>0</v>
      </c>
    </row>
    <row r="98" spans="1:35" ht="15" x14ac:dyDescent="0.25">
      <c r="A98" s="90"/>
      <c r="B98" s="93"/>
      <c r="C98" s="25" t="s">
        <v>40</v>
      </c>
      <c r="D98" s="23">
        <v>0</v>
      </c>
      <c r="E98" s="23"/>
      <c r="F98" s="26"/>
      <c r="G98" s="26"/>
      <c r="H98" s="26"/>
      <c r="I98" s="26"/>
      <c r="J98" s="27"/>
      <c r="K98" s="27"/>
      <c r="L98" s="19">
        <f t="shared" si="64"/>
        <v>0</v>
      </c>
      <c r="M98" s="19"/>
      <c r="N98" s="19"/>
      <c r="O98" s="19"/>
      <c r="P98" s="19"/>
      <c r="Q98" s="19"/>
      <c r="R98" s="19">
        <f t="shared" si="42"/>
        <v>0</v>
      </c>
      <c r="S98" s="19"/>
      <c r="T98" s="19"/>
      <c r="U98" s="19"/>
      <c r="V98" s="19"/>
      <c r="W98" s="19"/>
      <c r="X98" s="19"/>
      <c r="Y98" s="19"/>
      <c r="Z98" s="19">
        <f t="shared" si="44"/>
        <v>0</v>
      </c>
      <c r="AA98" s="19"/>
      <c r="AB98" s="19"/>
      <c r="AC98" s="19"/>
      <c r="AD98" s="19"/>
      <c r="AE98" s="19"/>
      <c r="AF98" s="19"/>
      <c r="AG98" s="19">
        <f t="shared" si="45"/>
        <v>0</v>
      </c>
      <c r="AH98" s="23">
        <v>0</v>
      </c>
      <c r="AI98" s="24">
        <f t="shared" si="43"/>
        <v>0</v>
      </c>
    </row>
    <row r="99" spans="1:35" ht="15" x14ac:dyDescent="0.25">
      <c r="A99" s="90"/>
      <c r="B99" s="93"/>
      <c r="C99" s="25" t="s">
        <v>21</v>
      </c>
      <c r="D99" s="23">
        <v>0</v>
      </c>
      <c r="E99" s="23"/>
      <c r="F99" s="26"/>
      <c r="G99" s="26"/>
      <c r="H99" s="26"/>
      <c r="I99" s="26"/>
      <c r="J99" s="27"/>
      <c r="K99" s="27"/>
      <c r="L99" s="19">
        <f t="shared" si="64"/>
        <v>0</v>
      </c>
      <c r="M99" s="19"/>
      <c r="N99" s="19"/>
      <c r="O99" s="19"/>
      <c r="P99" s="19"/>
      <c r="Q99" s="19"/>
      <c r="R99" s="19">
        <f t="shared" si="42"/>
        <v>0</v>
      </c>
      <c r="S99" s="19"/>
      <c r="T99" s="19"/>
      <c r="U99" s="19"/>
      <c r="V99" s="19"/>
      <c r="W99" s="19"/>
      <c r="X99" s="19"/>
      <c r="Y99" s="19"/>
      <c r="Z99" s="19">
        <f t="shared" si="44"/>
        <v>0</v>
      </c>
      <c r="AA99" s="19"/>
      <c r="AB99" s="19"/>
      <c r="AC99" s="19"/>
      <c r="AD99" s="19"/>
      <c r="AE99" s="19"/>
      <c r="AF99" s="19"/>
      <c r="AG99" s="19">
        <f t="shared" si="45"/>
        <v>0</v>
      </c>
      <c r="AH99" s="23">
        <v>0</v>
      </c>
      <c r="AI99" s="24">
        <f t="shared" si="43"/>
        <v>0</v>
      </c>
    </row>
    <row r="100" spans="1:35" ht="15" x14ac:dyDescent="0.25">
      <c r="A100" s="90"/>
      <c r="B100" s="93"/>
      <c r="C100" s="25" t="s">
        <v>22</v>
      </c>
      <c r="D100" s="23">
        <v>0</v>
      </c>
      <c r="E100" s="23"/>
      <c r="F100" s="26"/>
      <c r="G100" s="26"/>
      <c r="H100" s="26"/>
      <c r="I100" s="26"/>
      <c r="J100" s="27"/>
      <c r="K100" s="27"/>
      <c r="L100" s="19">
        <f t="shared" si="64"/>
        <v>0</v>
      </c>
      <c r="M100" s="19"/>
      <c r="N100" s="19"/>
      <c r="O100" s="19"/>
      <c r="P100" s="19"/>
      <c r="Q100" s="19"/>
      <c r="R100" s="19">
        <f t="shared" si="42"/>
        <v>0</v>
      </c>
      <c r="S100" s="19"/>
      <c r="T100" s="19"/>
      <c r="U100" s="19"/>
      <c r="V100" s="19"/>
      <c r="W100" s="19"/>
      <c r="X100" s="19"/>
      <c r="Y100" s="19"/>
      <c r="Z100" s="19">
        <f t="shared" si="44"/>
        <v>0</v>
      </c>
      <c r="AA100" s="19"/>
      <c r="AB100" s="19"/>
      <c r="AC100" s="19"/>
      <c r="AD100" s="19"/>
      <c r="AE100" s="19"/>
      <c r="AF100" s="19"/>
      <c r="AG100" s="19">
        <f t="shared" si="45"/>
        <v>0</v>
      </c>
      <c r="AH100" s="23">
        <v>0</v>
      </c>
      <c r="AI100" s="24">
        <f t="shared" si="43"/>
        <v>0</v>
      </c>
    </row>
    <row r="101" spans="1:35" ht="15" x14ac:dyDescent="0.25">
      <c r="A101" s="90"/>
      <c r="B101" s="93"/>
      <c r="C101" s="25" t="s">
        <v>23</v>
      </c>
      <c r="D101" s="23">
        <v>0</v>
      </c>
      <c r="E101" s="23"/>
      <c r="F101" s="26"/>
      <c r="G101" s="26"/>
      <c r="H101" s="26"/>
      <c r="I101" s="26"/>
      <c r="J101" s="27"/>
      <c r="K101" s="27"/>
      <c r="L101" s="19">
        <f t="shared" si="64"/>
        <v>0</v>
      </c>
      <c r="M101" s="19"/>
      <c r="N101" s="19"/>
      <c r="O101" s="19"/>
      <c r="P101" s="19"/>
      <c r="Q101" s="19"/>
      <c r="R101" s="19">
        <f t="shared" si="42"/>
        <v>0</v>
      </c>
      <c r="S101" s="19"/>
      <c r="T101" s="19"/>
      <c r="U101" s="19"/>
      <c r="V101" s="19"/>
      <c r="W101" s="19"/>
      <c r="X101" s="19"/>
      <c r="Y101" s="19"/>
      <c r="Z101" s="19">
        <f t="shared" si="44"/>
        <v>0</v>
      </c>
      <c r="AA101" s="19"/>
      <c r="AB101" s="19"/>
      <c r="AC101" s="19"/>
      <c r="AD101" s="19"/>
      <c r="AE101" s="19"/>
      <c r="AF101" s="19"/>
      <c r="AG101" s="19">
        <f t="shared" si="45"/>
        <v>0</v>
      </c>
      <c r="AH101" s="23">
        <v>0</v>
      </c>
      <c r="AI101" s="24">
        <f t="shared" si="43"/>
        <v>0</v>
      </c>
    </row>
    <row r="102" spans="1:35" ht="15" x14ac:dyDescent="0.25">
      <c r="A102" s="90"/>
      <c r="B102" s="93"/>
      <c r="C102" s="25" t="s">
        <v>29</v>
      </c>
      <c r="D102" s="23">
        <v>0</v>
      </c>
      <c r="E102" s="23"/>
      <c r="F102" s="26"/>
      <c r="G102" s="26"/>
      <c r="H102" s="26"/>
      <c r="I102" s="26"/>
      <c r="J102" s="27"/>
      <c r="K102" s="27"/>
      <c r="L102" s="19">
        <f t="shared" si="64"/>
        <v>0</v>
      </c>
      <c r="M102" s="19"/>
      <c r="N102" s="19"/>
      <c r="O102" s="19"/>
      <c r="P102" s="19"/>
      <c r="Q102" s="19"/>
      <c r="R102" s="19">
        <f t="shared" si="42"/>
        <v>0</v>
      </c>
      <c r="S102" s="19"/>
      <c r="T102" s="19"/>
      <c r="U102" s="19"/>
      <c r="V102" s="19"/>
      <c r="W102" s="19"/>
      <c r="X102" s="19"/>
      <c r="Y102" s="19"/>
      <c r="Z102" s="19">
        <f t="shared" si="44"/>
        <v>0</v>
      </c>
      <c r="AA102" s="19"/>
      <c r="AB102" s="19"/>
      <c r="AC102" s="19"/>
      <c r="AD102" s="19"/>
      <c r="AE102" s="19"/>
      <c r="AF102" s="19"/>
      <c r="AG102" s="19">
        <f t="shared" si="45"/>
        <v>0</v>
      </c>
      <c r="AH102" s="23">
        <v>0</v>
      </c>
      <c r="AI102" s="24">
        <f t="shared" si="43"/>
        <v>0</v>
      </c>
    </row>
    <row r="103" spans="1:35" ht="15" x14ac:dyDescent="0.25">
      <c r="A103" s="90"/>
      <c r="B103" s="93"/>
      <c r="C103" s="25" t="s">
        <v>26</v>
      </c>
      <c r="D103" s="23">
        <v>0</v>
      </c>
      <c r="E103" s="23"/>
      <c r="F103" s="26"/>
      <c r="G103" s="26"/>
      <c r="H103" s="26"/>
      <c r="I103" s="26"/>
      <c r="J103" s="27"/>
      <c r="K103" s="27"/>
      <c r="L103" s="19">
        <f t="shared" si="64"/>
        <v>0</v>
      </c>
      <c r="M103" s="19"/>
      <c r="N103" s="19"/>
      <c r="O103" s="19"/>
      <c r="P103" s="19"/>
      <c r="Q103" s="19"/>
      <c r="R103" s="19">
        <f t="shared" si="42"/>
        <v>0</v>
      </c>
      <c r="S103" s="19"/>
      <c r="T103" s="19"/>
      <c r="U103" s="19"/>
      <c r="V103" s="19"/>
      <c r="W103" s="19"/>
      <c r="X103" s="19"/>
      <c r="Y103" s="19"/>
      <c r="Z103" s="19">
        <f t="shared" si="44"/>
        <v>0</v>
      </c>
      <c r="AA103" s="19"/>
      <c r="AB103" s="19"/>
      <c r="AC103" s="19"/>
      <c r="AD103" s="19"/>
      <c r="AE103" s="19"/>
      <c r="AF103" s="19"/>
      <c r="AG103" s="19">
        <f t="shared" si="45"/>
        <v>0</v>
      </c>
      <c r="AH103" s="23">
        <v>0</v>
      </c>
      <c r="AI103" s="24">
        <f t="shared" si="43"/>
        <v>0</v>
      </c>
    </row>
    <row r="104" spans="1:35" ht="15" x14ac:dyDescent="0.25">
      <c r="A104" s="90"/>
      <c r="B104" s="93"/>
      <c r="C104" s="25" t="s">
        <v>27</v>
      </c>
      <c r="D104" s="23">
        <v>0</v>
      </c>
      <c r="E104" s="23"/>
      <c r="F104" s="26"/>
      <c r="G104" s="26"/>
      <c r="H104" s="26"/>
      <c r="I104" s="26"/>
      <c r="J104" s="27"/>
      <c r="K104" s="27"/>
      <c r="L104" s="19">
        <f t="shared" si="64"/>
        <v>0</v>
      </c>
      <c r="M104" s="19"/>
      <c r="N104" s="19"/>
      <c r="O104" s="19"/>
      <c r="P104" s="19"/>
      <c r="Q104" s="19"/>
      <c r="R104" s="19">
        <f t="shared" si="42"/>
        <v>0</v>
      </c>
      <c r="S104" s="19"/>
      <c r="T104" s="19"/>
      <c r="U104" s="19"/>
      <c r="V104" s="19"/>
      <c r="W104" s="19"/>
      <c r="X104" s="19"/>
      <c r="Y104" s="19"/>
      <c r="Z104" s="19">
        <f t="shared" si="44"/>
        <v>0</v>
      </c>
      <c r="AA104" s="19"/>
      <c r="AB104" s="19"/>
      <c r="AC104" s="19"/>
      <c r="AD104" s="19"/>
      <c r="AE104" s="19"/>
      <c r="AF104" s="19"/>
      <c r="AG104" s="19">
        <f t="shared" si="45"/>
        <v>0</v>
      </c>
      <c r="AH104" s="23">
        <v>0</v>
      </c>
      <c r="AI104" s="24">
        <f t="shared" si="43"/>
        <v>0</v>
      </c>
    </row>
    <row r="105" spans="1:35" ht="15.75" thickBot="1" x14ac:dyDescent="0.3">
      <c r="A105" s="91"/>
      <c r="B105" s="94"/>
      <c r="C105" s="41" t="s">
        <v>52</v>
      </c>
      <c r="D105" s="42">
        <v>0</v>
      </c>
      <c r="E105" s="42">
        <f t="shared" ref="E105:AH105" si="65">SUM(E97:E104)</f>
        <v>0</v>
      </c>
      <c r="F105" s="42">
        <f t="shared" si="65"/>
        <v>0</v>
      </c>
      <c r="G105" s="42">
        <f t="shared" si="65"/>
        <v>0</v>
      </c>
      <c r="H105" s="42">
        <f t="shared" si="65"/>
        <v>0</v>
      </c>
      <c r="I105" s="42">
        <f t="shared" si="65"/>
        <v>0</v>
      </c>
      <c r="J105" s="42">
        <f t="shared" si="65"/>
        <v>0</v>
      </c>
      <c r="K105" s="42">
        <f t="shared" si="65"/>
        <v>0</v>
      </c>
      <c r="L105" s="42">
        <f t="shared" si="65"/>
        <v>0</v>
      </c>
      <c r="M105" s="42">
        <f t="shared" si="65"/>
        <v>0</v>
      </c>
      <c r="N105" s="42">
        <f t="shared" si="65"/>
        <v>0</v>
      </c>
      <c r="O105" s="42">
        <f t="shared" si="65"/>
        <v>0</v>
      </c>
      <c r="P105" s="42">
        <f t="shared" si="65"/>
        <v>0</v>
      </c>
      <c r="Q105" s="42"/>
      <c r="R105" s="42">
        <f t="shared" si="42"/>
        <v>0</v>
      </c>
      <c r="S105" s="42">
        <f>SUM(S97:S104)</f>
        <v>0</v>
      </c>
      <c r="T105" s="42">
        <f t="shared" ref="T105:Y105" si="66">SUM(T97:T104)</f>
        <v>0</v>
      </c>
      <c r="U105" s="42">
        <f t="shared" si="66"/>
        <v>0</v>
      </c>
      <c r="V105" s="42">
        <f t="shared" si="66"/>
        <v>0</v>
      </c>
      <c r="W105" s="42">
        <f t="shared" si="66"/>
        <v>0</v>
      </c>
      <c r="X105" s="42">
        <f t="shared" si="66"/>
        <v>0</v>
      </c>
      <c r="Y105" s="42">
        <f t="shared" si="66"/>
        <v>0</v>
      </c>
      <c r="Z105" s="42">
        <f t="shared" si="44"/>
        <v>0</v>
      </c>
      <c r="AA105" s="42">
        <f>SUM(AA97:AA104)</f>
        <v>0</v>
      </c>
      <c r="AB105" s="42">
        <f t="shared" ref="AB105:AF105" si="67">SUM(AB97:AB104)</f>
        <v>0</v>
      </c>
      <c r="AC105" s="42">
        <f t="shared" si="67"/>
        <v>0</v>
      </c>
      <c r="AD105" s="42">
        <f t="shared" si="67"/>
        <v>0</v>
      </c>
      <c r="AE105" s="42">
        <f t="shared" si="67"/>
        <v>0</v>
      </c>
      <c r="AF105" s="42">
        <f t="shared" si="67"/>
        <v>0</v>
      </c>
      <c r="AG105" s="42">
        <f t="shared" si="45"/>
        <v>0</v>
      </c>
      <c r="AH105" s="42">
        <f t="shared" si="65"/>
        <v>0</v>
      </c>
      <c r="AI105" s="42">
        <f t="shared" si="43"/>
        <v>0</v>
      </c>
    </row>
    <row r="106" spans="1:35" ht="15.75" thickTop="1" x14ac:dyDescent="0.25">
      <c r="A106" s="116" t="s">
        <v>32</v>
      </c>
      <c r="B106" s="122" t="s">
        <v>6</v>
      </c>
      <c r="C106" s="18" t="s">
        <v>19</v>
      </c>
      <c r="D106" s="19">
        <v>0</v>
      </c>
      <c r="E106" s="19"/>
      <c r="F106" s="20"/>
      <c r="G106" s="20"/>
      <c r="H106" s="20"/>
      <c r="I106" s="20"/>
      <c r="J106" s="22"/>
      <c r="K106" s="22"/>
      <c r="L106" s="19">
        <f t="shared" ref="L106:L111" si="68">D106+E106+F106+J106+K106</f>
        <v>0</v>
      </c>
      <c r="M106" s="19"/>
      <c r="N106" s="19"/>
      <c r="O106" s="19"/>
      <c r="P106" s="19"/>
      <c r="Q106" s="19"/>
      <c r="R106" s="19">
        <f t="shared" ref="R106:R112" si="69">SUM(L106:Q106)</f>
        <v>0</v>
      </c>
      <c r="S106" s="19"/>
      <c r="T106" s="19"/>
      <c r="U106" s="19"/>
      <c r="V106" s="19"/>
      <c r="W106" s="19"/>
      <c r="X106" s="19"/>
      <c r="Y106" s="19"/>
      <c r="Z106" s="19">
        <f t="shared" si="44"/>
        <v>0</v>
      </c>
      <c r="AA106" s="19"/>
      <c r="AB106" s="19"/>
      <c r="AC106" s="19"/>
      <c r="AD106" s="19"/>
      <c r="AE106" s="19"/>
      <c r="AF106" s="19"/>
      <c r="AG106" s="19">
        <f t="shared" si="45"/>
        <v>0</v>
      </c>
      <c r="AH106" s="19">
        <v>0</v>
      </c>
      <c r="AI106" s="24">
        <f t="shared" si="43"/>
        <v>0</v>
      </c>
    </row>
    <row r="107" spans="1:35" ht="15.75" thickBot="1" x14ac:dyDescent="0.3">
      <c r="A107" s="91"/>
      <c r="B107" s="94"/>
      <c r="C107" s="31" t="s">
        <v>16</v>
      </c>
      <c r="D107" s="68">
        <v>0</v>
      </c>
      <c r="E107" s="68"/>
      <c r="F107" s="69"/>
      <c r="G107" s="69"/>
      <c r="H107" s="69"/>
      <c r="I107" s="69"/>
      <c r="J107" s="70"/>
      <c r="K107" s="70"/>
      <c r="L107" s="32">
        <f t="shared" si="68"/>
        <v>0</v>
      </c>
      <c r="M107" s="68"/>
      <c r="N107" s="68"/>
      <c r="O107" s="68"/>
      <c r="P107" s="68"/>
      <c r="Q107" s="68"/>
      <c r="R107" s="68">
        <f t="shared" si="69"/>
        <v>0</v>
      </c>
      <c r="S107" s="68"/>
      <c r="T107" s="68"/>
      <c r="U107" s="68"/>
      <c r="V107" s="68"/>
      <c r="W107" s="68"/>
      <c r="X107" s="68"/>
      <c r="Y107" s="68"/>
      <c r="Z107" s="68">
        <f t="shared" si="44"/>
        <v>0</v>
      </c>
      <c r="AA107" s="68"/>
      <c r="AB107" s="68"/>
      <c r="AC107" s="68"/>
      <c r="AD107" s="68"/>
      <c r="AE107" s="68"/>
      <c r="AF107" s="68"/>
      <c r="AG107" s="68">
        <f t="shared" si="45"/>
        <v>0</v>
      </c>
      <c r="AH107" s="68">
        <v>0</v>
      </c>
      <c r="AI107" s="71">
        <f t="shared" si="43"/>
        <v>0</v>
      </c>
    </row>
    <row r="108" spans="1:35" ht="15.75" thickTop="1" x14ac:dyDescent="0.25">
      <c r="A108" s="90" t="s">
        <v>33</v>
      </c>
      <c r="B108" s="93" t="s">
        <v>6</v>
      </c>
      <c r="C108" s="18" t="s">
        <v>14</v>
      </c>
      <c r="D108" s="19">
        <v>0</v>
      </c>
      <c r="E108" s="19"/>
      <c r="F108" s="20"/>
      <c r="G108" s="20"/>
      <c r="H108" s="20"/>
      <c r="I108" s="20"/>
      <c r="J108" s="22"/>
      <c r="K108" s="22"/>
      <c r="L108" s="19">
        <f t="shared" si="68"/>
        <v>0</v>
      </c>
      <c r="M108" s="19"/>
      <c r="N108" s="19"/>
      <c r="O108" s="19"/>
      <c r="P108" s="19"/>
      <c r="Q108" s="19"/>
      <c r="R108" s="19">
        <f t="shared" si="69"/>
        <v>0</v>
      </c>
      <c r="S108" s="19"/>
      <c r="T108" s="19"/>
      <c r="U108" s="19"/>
      <c r="V108" s="19"/>
      <c r="W108" s="19"/>
      <c r="X108" s="19"/>
      <c r="Y108" s="19"/>
      <c r="Z108" s="19">
        <f t="shared" si="44"/>
        <v>0</v>
      </c>
      <c r="AA108" s="19"/>
      <c r="AB108" s="19"/>
      <c r="AC108" s="19"/>
      <c r="AD108" s="19"/>
      <c r="AE108" s="19"/>
      <c r="AF108" s="19"/>
      <c r="AG108" s="19">
        <f t="shared" si="45"/>
        <v>0</v>
      </c>
      <c r="AH108" s="19">
        <v>0</v>
      </c>
      <c r="AI108" s="20">
        <f t="shared" si="43"/>
        <v>0</v>
      </c>
    </row>
    <row r="109" spans="1:35" ht="15.75" thickBot="1" x14ac:dyDescent="0.3">
      <c r="A109" s="91"/>
      <c r="B109" s="94"/>
      <c r="C109" s="72" t="s">
        <v>16</v>
      </c>
      <c r="D109" s="32">
        <v>0</v>
      </c>
      <c r="E109" s="32"/>
      <c r="F109" s="33"/>
      <c r="G109" s="33"/>
      <c r="H109" s="33"/>
      <c r="I109" s="33"/>
      <c r="J109" s="73"/>
      <c r="K109" s="73"/>
      <c r="L109" s="32">
        <f t="shared" si="68"/>
        <v>0</v>
      </c>
      <c r="M109" s="32"/>
      <c r="N109" s="32"/>
      <c r="O109" s="32"/>
      <c r="P109" s="32"/>
      <c r="Q109" s="32"/>
      <c r="R109" s="32">
        <f t="shared" si="69"/>
        <v>0</v>
      </c>
      <c r="S109" s="32"/>
      <c r="T109" s="32"/>
      <c r="U109" s="32"/>
      <c r="V109" s="32"/>
      <c r="W109" s="32"/>
      <c r="X109" s="32"/>
      <c r="Y109" s="32"/>
      <c r="Z109" s="32">
        <f t="shared" si="44"/>
        <v>0</v>
      </c>
      <c r="AA109" s="32"/>
      <c r="AB109" s="32"/>
      <c r="AC109" s="32"/>
      <c r="AD109" s="32"/>
      <c r="AE109" s="32"/>
      <c r="AF109" s="32"/>
      <c r="AG109" s="32">
        <f t="shared" si="45"/>
        <v>0</v>
      </c>
      <c r="AH109" s="32">
        <v>0</v>
      </c>
      <c r="AI109" s="33">
        <f t="shared" si="43"/>
        <v>0</v>
      </c>
    </row>
    <row r="110" spans="1:35" ht="15.75" thickTop="1" x14ac:dyDescent="0.25">
      <c r="A110" s="90" t="s">
        <v>33</v>
      </c>
      <c r="B110" s="93" t="s">
        <v>10</v>
      </c>
      <c r="C110" s="18" t="s">
        <v>14</v>
      </c>
      <c r="D110" s="19">
        <v>777000</v>
      </c>
      <c r="E110" s="19"/>
      <c r="F110" s="20"/>
      <c r="G110" s="20"/>
      <c r="H110" s="20"/>
      <c r="I110" s="20"/>
      <c r="J110" s="36"/>
      <c r="K110" s="22"/>
      <c r="L110" s="19">
        <f t="shared" si="68"/>
        <v>777000</v>
      </c>
      <c r="M110" s="19"/>
      <c r="N110" s="19"/>
      <c r="O110" s="19"/>
      <c r="P110" s="19"/>
      <c r="Q110" s="19"/>
      <c r="R110" s="19">
        <f t="shared" si="69"/>
        <v>777000</v>
      </c>
      <c r="S110" s="19"/>
      <c r="T110" s="19"/>
      <c r="U110" s="19"/>
      <c r="V110" s="19"/>
      <c r="W110" s="19"/>
      <c r="X110" s="19"/>
      <c r="Y110" s="19"/>
      <c r="Z110" s="19">
        <f t="shared" si="44"/>
        <v>777000</v>
      </c>
      <c r="AA110" s="19"/>
      <c r="AB110" s="19"/>
      <c r="AC110" s="19"/>
      <c r="AD110" s="19"/>
      <c r="AE110" s="19"/>
      <c r="AF110" s="19"/>
      <c r="AG110" s="19">
        <f t="shared" si="45"/>
        <v>777000</v>
      </c>
      <c r="AH110" s="19">
        <v>257000</v>
      </c>
      <c r="AI110" s="37">
        <f t="shared" si="43"/>
        <v>520000</v>
      </c>
    </row>
    <row r="111" spans="1:35" ht="15.75" thickBot="1" x14ac:dyDescent="0.3">
      <c r="A111" s="91"/>
      <c r="B111" s="94"/>
      <c r="C111" s="72" t="s">
        <v>16</v>
      </c>
      <c r="D111" s="32">
        <v>101010</v>
      </c>
      <c r="E111" s="32"/>
      <c r="F111" s="33"/>
      <c r="G111" s="33"/>
      <c r="H111" s="33"/>
      <c r="I111" s="33"/>
      <c r="J111" s="34"/>
      <c r="K111" s="73"/>
      <c r="L111" s="32">
        <f t="shared" si="68"/>
        <v>101010</v>
      </c>
      <c r="M111" s="32"/>
      <c r="N111" s="32"/>
      <c r="O111" s="32"/>
      <c r="P111" s="32"/>
      <c r="Q111" s="32"/>
      <c r="R111" s="32">
        <f t="shared" si="69"/>
        <v>101010</v>
      </c>
      <c r="S111" s="32"/>
      <c r="T111" s="32"/>
      <c r="U111" s="32"/>
      <c r="V111" s="32"/>
      <c r="W111" s="32"/>
      <c r="X111" s="32"/>
      <c r="Y111" s="32"/>
      <c r="Z111" s="32">
        <f t="shared" si="44"/>
        <v>101010</v>
      </c>
      <c r="AA111" s="32"/>
      <c r="AB111" s="32"/>
      <c r="AC111" s="32"/>
      <c r="AD111" s="32"/>
      <c r="AE111" s="32"/>
      <c r="AF111" s="32"/>
      <c r="AG111" s="32">
        <f t="shared" si="45"/>
        <v>101010</v>
      </c>
      <c r="AH111" s="32">
        <v>33409</v>
      </c>
      <c r="AI111" s="71">
        <f t="shared" si="43"/>
        <v>67601</v>
      </c>
    </row>
    <row r="112" spans="1:35" ht="24.75" customHeight="1" thickTop="1" x14ac:dyDescent="0.2">
      <c r="A112" s="118" t="s">
        <v>60</v>
      </c>
      <c r="B112" s="119"/>
      <c r="C112" s="120"/>
      <c r="D112" s="74">
        <f t="shared" ref="D112:P112" si="70">SUM(D30+D31+D41+D42+D59+D62+D69+D70+D85+D89+D92+D95+D96+D105+D106+D107+D108+D109+D110+D111)</f>
        <v>142344898</v>
      </c>
      <c r="E112" s="75">
        <f t="shared" si="70"/>
        <v>0</v>
      </c>
      <c r="F112" s="75">
        <f t="shared" si="70"/>
        <v>0</v>
      </c>
      <c r="G112" s="75">
        <f t="shared" si="70"/>
        <v>988847</v>
      </c>
      <c r="H112" s="75">
        <f t="shared" si="70"/>
        <v>0</v>
      </c>
      <c r="I112" s="75">
        <f t="shared" si="70"/>
        <v>0</v>
      </c>
      <c r="J112" s="75">
        <f t="shared" si="70"/>
        <v>0</v>
      </c>
      <c r="K112" s="75">
        <f t="shared" si="70"/>
        <v>0</v>
      </c>
      <c r="L112" s="75">
        <f t="shared" si="70"/>
        <v>143333745</v>
      </c>
      <c r="M112" s="75">
        <f t="shared" si="70"/>
        <v>0</v>
      </c>
      <c r="N112" s="75">
        <f t="shared" si="70"/>
        <v>0</v>
      </c>
      <c r="O112" s="75">
        <f t="shared" si="70"/>
        <v>0</v>
      </c>
      <c r="P112" s="75">
        <f t="shared" si="70"/>
        <v>0</v>
      </c>
      <c r="Q112" s="75"/>
      <c r="R112" s="75">
        <f t="shared" si="69"/>
        <v>143333745</v>
      </c>
      <c r="S112" s="75">
        <f t="shared" ref="S112:Y112" si="71">SUM(S30+S31+S41+S42+S59+S62+S69+S70+S85+S89+S92+S95+S96+S105+S106+S107+S108+S109+S110+S111)</f>
        <v>0</v>
      </c>
      <c r="T112" s="75">
        <f t="shared" si="71"/>
        <v>0</v>
      </c>
      <c r="U112" s="75">
        <f t="shared" si="71"/>
        <v>0</v>
      </c>
      <c r="V112" s="75">
        <f t="shared" si="71"/>
        <v>0</v>
      </c>
      <c r="W112" s="75">
        <f t="shared" si="71"/>
        <v>0</v>
      </c>
      <c r="X112" s="75">
        <f t="shared" si="71"/>
        <v>0</v>
      </c>
      <c r="Y112" s="75">
        <f t="shared" si="71"/>
        <v>0</v>
      </c>
      <c r="Z112" s="75">
        <f t="shared" si="44"/>
        <v>143333745</v>
      </c>
      <c r="AA112" s="75">
        <f t="shared" ref="AA112:AF112" si="72">SUM(AA30+AA31+AA41+AA42+AA59+AA62+AA69+AA70+AA85+AA89+AA92+AA95+AA96+AA105+AA106+AA107+AA108+AA109+AA110+AA111)</f>
        <v>0</v>
      </c>
      <c r="AB112" s="75">
        <f t="shared" si="72"/>
        <v>0</v>
      </c>
      <c r="AC112" s="75">
        <f t="shared" si="72"/>
        <v>0</v>
      </c>
      <c r="AD112" s="75">
        <f t="shared" si="72"/>
        <v>0</v>
      </c>
      <c r="AE112" s="75">
        <f t="shared" si="72"/>
        <v>0</v>
      </c>
      <c r="AF112" s="75">
        <f t="shared" si="72"/>
        <v>0</v>
      </c>
      <c r="AG112" s="75">
        <f t="shared" si="45"/>
        <v>143333745</v>
      </c>
      <c r="AH112" s="75">
        <f>SUM(AH30+AH31+AH41+AH42+AH59+AH62+AH69+AH70+AH85+AH89+AH92+AH95+AH96+AH105+AH106+AH107+AH108+AH109+AH110+AH111)</f>
        <v>42908911</v>
      </c>
      <c r="AI112" s="75">
        <f t="shared" si="43"/>
        <v>100424834</v>
      </c>
    </row>
    <row r="113" spans="1:35" ht="24.75" customHeight="1" x14ac:dyDescent="0.2">
      <c r="A113" s="8"/>
      <c r="B113" s="8"/>
      <c r="C113" s="8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</row>
    <row r="114" spans="1:35" ht="24.75" customHeight="1" x14ac:dyDescent="0.2">
      <c r="A114" s="8"/>
      <c r="B114" s="8"/>
      <c r="C114" s="8"/>
      <c r="D114" s="7"/>
      <c r="E114" s="7"/>
      <c r="F114" s="12"/>
      <c r="G114" s="12"/>
      <c r="H114" s="12"/>
      <c r="I114" s="12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</row>
    <row r="115" spans="1:35" ht="15" x14ac:dyDescent="0.2">
      <c r="A115" s="121" t="s">
        <v>62</v>
      </c>
      <c r="B115" s="121"/>
      <c r="C115" s="121"/>
      <c r="D115" s="121"/>
      <c r="E115" s="121"/>
      <c r="F115" s="121"/>
      <c r="G115" s="121"/>
      <c r="H115" s="121"/>
      <c r="I115" s="121"/>
      <c r="J115" s="121"/>
      <c r="K115" s="121"/>
      <c r="L115" s="121"/>
      <c r="M115" s="121"/>
      <c r="N115" s="121"/>
      <c r="O115" s="121"/>
      <c r="P115" s="121"/>
      <c r="Q115" s="121"/>
      <c r="R115" s="121"/>
      <c r="S115" s="121"/>
      <c r="T115" s="121"/>
      <c r="U115" s="121"/>
      <c r="V115" s="121"/>
      <c r="W115" s="121"/>
      <c r="X115" s="121"/>
      <c r="Y115" s="121"/>
      <c r="Z115" s="121"/>
      <c r="AA115" s="121"/>
      <c r="AB115" s="121"/>
      <c r="AC115" s="121"/>
      <c r="AD115" s="121"/>
      <c r="AE115" s="121"/>
      <c r="AF115" s="121"/>
      <c r="AG115" s="121"/>
      <c r="AH115" s="121"/>
      <c r="AI115" s="4"/>
    </row>
    <row r="116" spans="1:35" s="10" customFormat="1" ht="75.75" customHeight="1" x14ac:dyDescent="0.2">
      <c r="A116" s="117" t="s">
        <v>61</v>
      </c>
      <c r="B116" s="117"/>
      <c r="C116" s="14" t="s">
        <v>35</v>
      </c>
      <c r="D116" s="15" t="s">
        <v>30</v>
      </c>
      <c r="E116" s="15" t="s">
        <v>36</v>
      </c>
      <c r="F116" s="16" t="s">
        <v>78</v>
      </c>
      <c r="G116" s="16" t="s">
        <v>79</v>
      </c>
      <c r="H116" s="16"/>
      <c r="I116" s="13"/>
      <c r="J116" s="13"/>
      <c r="K116" s="13"/>
      <c r="L116" s="15" t="s">
        <v>81</v>
      </c>
      <c r="M116" s="15" t="s">
        <v>36</v>
      </c>
      <c r="N116" s="15"/>
      <c r="O116" s="15"/>
      <c r="P116" s="15"/>
      <c r="Q116" s="15"/>
      <c r="R116" s="15" t="s">
        <v>69</v>
      </c>
      <c r="S116" s="15" t="s">
        <v>36</v>
      </c>
      <c r="T116" s="15"/>
      <c r="U116" s="15"/>
      <c r="V116" s="15"/>
      <c r="W116" s="15"/>
      <c r="X116" s="15"/>
      <c r="Y116" s="15"/>
      <c r="Z116" s="15" t="s">
        <v>71</v>
      </c>
      <c r="AA116" s="15" t="s">
        <v>36</v>
      </c>
      <c r="AB116" s="15"/>
      <c r="AC116" s="15"/>
      <c r="AD116" s="15"/>
      <c r="AE116" s="15"/>
      <c r="AF116" s="15"/>
      <c r="AG116" s="15" t="s">
        <v>73</v>
      </c>
      <c r="AH116" s="15" t="s">
        <v>82</v>
      </c>
      <c r="AI116" s="9"/>
    </row>
    <row r="117" spans="1:35" ht="15" x14ac:dyDescent="0.25">
      <c r="A117" s="117"/>
      <c r="B117" s="117"/>
      <c r="C117" s="25" t="s">
        <v>1</v>
      </c>
      <c r="D117" s="60">
        <f t="shared" ref="D117:AH117" si="73">SUM(D5)</f>
        <v>22134632</v>
      </c>
      <c r="E117" s="60">
        <f t="shared" si="73"/>
        <v>-9544781</v>
      </c>
      <c r="F117" s="60">
        <f t="shared" si="73"/>
        <v>0</v>
      </c>
      <c r="G117" s="60">
        <f t="shared" si="73"/>
        <v>988847</v>
      </c>
      <c r="H117" s="60">
        <f t="shared" si="73"/>
        <v>0</v>
      </c>
      <c r="I117" s="60">
        <f t="shared" si="73"/>
        <v>0</v>
      </c>
      <c r="J117" s="60">
        <f t="shared" si="73"/>
        <v>0</v>
      </c>
      <c r="K117" s="60">
        <f t="shared" si="73"/>
        <v>0</v>
      </c>
      <c r="L117" s="60">
        <f t="shared" si="73"/>
        <v>13578698</v>
      </c>
      <c r="M117" s="60">
        <f t="shared" si="73"/>
        <v>0</v>
      </c>
      <c r="N117" s="60">
        <f t="shared" si="73"/>
        <v>0</v>
      </c>
      <c r="O117" s="60">
        <f t="shared" si="73"/>
        <v>0</v>
      </c>
      <c r="P117" s="60">
        <f t="shared" si="73"/>
        <v>0</v>
      </c>
      <c r="Q117" s="60">
        <f t="shared" si="73"/>
        <v>0</v>
      </c>
      <c r="R117" s="60">
        <f t="shared" si="73"/>
        <v>13578698</v>
      </c>
      <c r="S117" s="60">
        <f t="shared" si="73"/>
        <v>0</v>
      </c>
      <c r="T117" s="60">
        <f t="shared" si="73"/>
        <v>0</v>
      </c>
      <c r="U117" s="60">
        <f t="shared" si="73"/>
        <v>0</v>
      </c>
      <c r="V117" s="60">
        <f t="shared" si="73"/>
        <v>0</v>
      </c>
      <c r="W117" s="60">
        <f t="shared" si="73"/>
        <v>0</v>
      </c>
      <c r="X117" s="60">
        <f t="shared" si="73"/>
        <v>0</v>
      </c>
      <c r="Y117" s="60">
        <f t="shared" si="73"/>
        <v>0</v>
      </c>
      <c r="Z117" s="60">
        <f t="shared" si="73"/>
        <v>13578698</v>
      </c>
      <c r="AA117" s="60">
        <f t="shared" si="73"/>
        <v>0</v>
      </c>
      <c r="AB117" s="60">
        <f t="shared" si="73"/>
        <v>0</v>
      </c>
      <c r="AC117" s="60">
        <f t="shared" si="73"/>
        <v>0</v>
      </c>
      <c r="AD117" s="60">
        <f t="shared" si="73"/>
        <v>0</v>
      </c>
      <c r="AE117" s="60">
        <f t="shared" si="73"/>
        <v>0</v>
      </c>
      <c r="AF117" s="60">
        <f t="shared" si="73"/>
        <v>0</v>
      </c>
      <c r="AG117" s="60">
        <f t="shared" si="73"/>
        <v>13578698</v>
      </c>
      <c r="AH117" s="60">
        <f t="shared" si="73"/>
        <v>7378211</v>
      </c>
      <c r="AI117" s="4"/>
    </row>
    <row r="118" spans="1:35" ht="15" x14ac:dyDescent="0.25">
      <c r="A118" s="117"/>
      <c r="B118" s="117"/>
      <c r="C118" s="25" t="s">
        <v>3</v>
      </c>
      <c r="D118" s="60">
        <f t="shared" ref="D118:AH118" si="74">SUM(D6)</f>
        <v>13731970</v>
      </c>
      <c r="E118" s="60">
        <f t="shared" si="74"/>
        <v>0</v>
      </c>
      <c r="F118" s="60">
        <f t="shared" si="74"/>
        <v>0</v>
      </c>
      <c r="G118" s="60">
        <f t="shared" si="74"/>
        <v>0</v>
      </c>
      <c r="H118" s="60">
        <f t="shared" si="74"/>
        <v>0</v>
      </c>
      <c r="I118" s="60">
        <f t="shared" si="74"/>
        <v>0</v>
      </c>
      <c r="J118" s="60">
        <f t="shared" si="74"/>
        <v>0</v>
      </c>
      <c r="K118" s="60">
        <f t="shared" si="74"/>
        <v>0</v>
      </c>
      <c r="L118" s="60">
        <f t="shared" si="74"/>
        <v>13731970</v>
      </c>
      <c r="M118" s="60">
        <f t="shared" si="74"/>
        <v>0</v>
      </c>
      <c r="N118" s="60">
        <f t="shared" si="74"/>
        <v>0</v>
      </c>
      <c r="O118" s="60">
        <f t="shared" si="74"/>
        <v>0</v>
      </c>
      <c r="P118" s="60">
        <f t="shared" si="74"/>
        <v>0</v>
      </c>
      <c r="Q118" s="60">
        <f t="shared" si="74"/>
        <v>0</v>
      </c>
      <c r="R118" s="60">
        <f t="shared" si="74"/>
        <v>13731970</v>
      </c>
      <c r="S118" s="60">
        <f t="shared" si="74"/>
        <v>0</v>
      </c>
      <c r="T118" s="60">
        <f t="shared" si="74"/>
        <v>0</v>
      </c>
      <c r="U118" s="60">
        <f t="shared" si="74"/>
        <v>0</v>
      </c>
      <c r="V118" s="60">
        <f t="shared" si="74"/>
        <v>0</v>
      </c>
      <c r="W118" s="60">
        <f t="shared" si="74"/>
        <v>0</v>
      </c>
      <c r="X118" s="60">
        <f t="shared" si="74"/>
        <v>0</v>
      </c>
      <c r="Y118" s="60">
        <f t="shared" si="74"/>
        <v>0</v>
      </c>
      <c r="Z118" s="60">
        <f t="shared" si="74"/>
        <v>13731970</v>
      </c>
      <c r="AA118" s="60">
        <f t="shared" si="74"/>
        <v>0</v>
      </c>
      <c r="AB118" s="60">
        <f t="shared" si="74"/>
        <v>0</v>
      </c>
      <c r="AC118" s="60">
        <f t="shared" si="74"/>
        <v>0</v>
      </c>
      <c r="AD118" s="60">
        <f t="shared" si="74"/>
        <v>0</v>
      </c>
      <c r="AE118" s="60">
        <f t="shared" si="74"/>
        <v>0</v>
      </c>
      <c r="AF118" s="60">
        <f t="shared" si="74"/>
        <v>0</v>
      </c>
      <c r="AG118" s="60">
        <f t="shared" si="74"/>
        <v>13731970</v>
      </c>
      <c r="AH118" s="60">
        <f t="shared" si="74"/>
        <v>13731970</v>
      </c>
      <c r="AI118" s="4"/>
    </row>
    <row r="119" spans="1:35" ht="15" x14ac:dyDescent="0.25">
      <c r="A119" s="117"/>
      <c r="B119" s="117"/>
      <c r="C119" s="25" t="s">
        <v>4</v>
      </c>
      <c r="D119" s="60">
        <f t="shared" ref="D119:AH119" si="75">SUM(D7)</f>
        <v>102704505</v>
      </c>
      <c r="E119" s="60">
        <f t="shared" si="75"/>
        <v>9544781</v>
      </c>
      <c r="F119" s="60">
        <f t="shared" si="75"/>
        <v>0</v>
      </c>
      <c r="G119" s="60">
        <f t="shared" si="75"/>
        <v>0</v>
      </c>
      <c r="H119" s="60">
        <f t="shared" si="75"/>
        <v>0</v>
      </c>
      <c r="I119" s="60">
        <f t="shared" si="75"/>
        <v>0</v>
      </c>
      <c r="J119" s="60">
        <f t="shared" si="75"/>
        <v>0</v>
      </c>
      <c r="K119" s="60">
        <f t="shared" si="75"/>
        <v>0</v>
      </c>
      <c r="L119" s="60">
        <f t="shared" si="75"/>
        <v>112249286</v>
      </c>
      <c r="M119" s="60">
        <f t="shared" si="75"/>
        <v>0</v>
      </c>
      <c r="N119" s="60">
        <f t="shared" si="75"/>
        <v>0</v>
      </c>
      <c r="O119" s="60">
        <f t="shared" si="75"/>
        <v>0</v>
      </c>
      <c r="P119" s="60">
        <f t="shared" si="75"/>
        <v>0</v>
      </c>
      <c r="Q119" s="60">
        <f t="shared" si="75"/>
        <v>0</v>
      </c>
      <c r="R119" s="60">
        <f t="shared" si="75"/>
        <v>112249286</v>
      </c>
      <c r="S119" s="60">
        <f t="shared" si="75"/>
        <v>0</v>
      </c>
      <c r="T119" s="60">
        <f t="shared" si="75"/>
        <v>0</v>
      </c>
      <c r="U119" s="60">
        <f t="shared" si="75"/>
        <v>0</v>
      </c>
      <c r="V119" s="60">
        <f t="shared" si="75"/>
        <v>0</v>
      </c>
      <c r="W119" s="60">
        <f t="shared" si="75"/>
        <v>0</v>
      </c>
      <c r="X119" s="60">
        <f t="shared" si="75"/>
        <v>0</v>
      </c>
      <c r="Y119" s="60">
        <f t="shared" si="75"/>
        <v>0</v>
      </c>
      <c r="Z119" s="60">
        <f t="shared" si="75"/>
        <v>112249286</v>
      </c>
      <c r="AA119" s="60">
        <f t="shared" si="75"/>
        <v>0</v>
      </c>
      <c r="AB119" s="60">
        <f t="shared" si="75"/>
        <v>0</v>
      </c>
      <c r="AC119" s="60">
        <f t="shared" si="75"/>
        <v>0</v>
      </c>
      <c r="AD119" s="60">
        <f t="shared" si="75"/>
        <v>0</v>
      </c>
      <c r="AE119" s="60">
        <f t="shared" si="75"/>
        <v>0</v>
      </c>
      <c r="AF119" s="60">
        <f t="shared" si="75"/>
        <v>0</v>
      </c>
      <c r="AG119" s="60">
        <f t="shared" si="75"/>
        <v>112249286</v>
      </c>
      <c r="AH119" s="60">
        <f t="shared" si="75"/>
        <v>34362518</v>
      </c>
      <c r="AI119" s="4"/>
    </row>
    <row r="120" spans="1:35" ht="15" x14ac:dyDescent="0.25">
      <c r="A120" s="117"/>
      <c r="B120" s="117"/>
      <c r="C120" s="25" t="s">
        <v>55</v>
      </c>
      <c r="D120" s="60">
        <f t="shared" ref="D120:AH120" si="76">SUM(D8)</f>
        <v>100000</v>
      </c>
      <c r="E120" s="60">
        <f t="shared" si="76"/>
        <v>0</v>
      </c>
      <c r="F120" s="60">
        <f t="shared" si="76"/>
        <v>0</v>
      </c>
      <c r="G120" s="60">
        <f t="shared" si="76"/>
        <v>0</v>
      </c>
      <c r="H120" s="60">
        <f t="shared" si="76"/>
        <v>0</v>
      </c>
      <c r="I120" s="60">
        <f t="shared" si="76"/>
        <v>0</v>
      </c>
      <c r="J120" s="60">
        <f t="shared" si="76"/>
        <v>0</v>
      </c>
      <c r="K120" s="60">
        <f t="shared" si="76"/>
        <v>0</v>
      </c>
      <c r="L120" s="60">
        <f t="shared" si="76"/>
        <v>100000</v>
      </c>
      <c r="M120" s="60">
        <f t="shared" si="76"/>
        <v>0</v>
      </c>
      <c r="N120" s="60">
        <f t="shared" si="76"/>
        <v>0</v>
      </c>
      <c r="O120" s="60">
        <f t="shared" si="76"/>
        <v>0</v>
      </c>
      <c r="P120" s="60">
        <f t="shared" si="76"/>
        <v>0</v>
      </c>
      <c r="Q120" s="60">
        <f t="shared" si="76"/>
        <v>0</v>
      </c>
      <c r="R120" s="60">
        <f t="shared" si="76"/>
        <v>100000</v>
      </c>
      <c r="S120" s="60">
        <f t="shared" si="76"/>
        <v>0</v>
      </c>
      <c r="T120" s="60">
        <f t="shared" si="76"/>
        <v>0</v>
      </c>
      <c r="U120" s="60">
        <f t="shared" si="76"/>
        <v>0</v>
      </c>
      <c r="V120" s="60">
        <f t="shared" si="76"/>
        <v>0</v>
      </c>
      <c r="W120" s="60">
        <f t="shared" si="76"/>
        <v>0</v>
      </c>
      <c r="X120" s="60">
        <f t="shared" si="76"/>
        <v>0</v>
      </c>
      <c r="Y120" s="60">
        <f t="shared" si="76"/>
        <v>0</v>
      </c>
      <c r="Z120" s="60">
        <f t="shared" si="76"/>
        <v>100000</v>
      </c>
      <c r="AA120" s="60">
        <f t="shared" si="76"/>
        <v>0</v>
      </c>
      <c r="AB120" s="60">
        <f t="shared" si="76"/>
        <v>0</v>
      </c>
      <c r="AC120" s="60">
        <f t="shared" si="76"/>
        <v>0</v>
      </c>
      <c r="AD120" s="60">
        <f t="shared" si="76"/>
        <v>0</v>
      </c>
      <c r="AE120" s="60">
        <f t="shared" si="76"/>
        <v>0</v>
      </c>
      <c r="AF120" s="60">
        <f t="shared" si="76"/>
        <v>0</v>
      </c>
      <c r="AG120" s="60">
        <f t="shared" si="76"/>
        <v>100000</v>
      </c>
      <c r="AH120" s="60">
        <f t="shared" si="76"/>
        <v>0</v>
      </c>
      <c r="AI120" s="4"/>
    </row>
    <row r="121" spans="1:35" ht="15" x14ac:dyDescent="0.25">
      <c r="A121" s="117"/>
      <c r="B121" s="117"/>
      <c r="C121" s="25" t="s">
        <v>12</v>
      </c>
      <c r="D121" s="60">
        <f t="shared" ref="D121:AH121" si="77">SUM(D9+D22)</f>
        <v>0</v>
      </c>
      <c r="E121" s="60">
        <f t="shared" si="77"/>
        <v>0</v>
      </c>
      <c r="F121" s="60">
        <f t="shared" si="77"/>
        <v>0</v>
      </c>
      <c r="G121" s="60">
        <f t="shared" si="77"/>
        <v>0</v>
      </c>
      <c r="H121" s="60">
        <f t="shared" si="77"/>
        <v>0</v>
      </c>
      <c r="I121" s="60">
        <f t="shared" si="77"/>
        <v>0</v>
      </c>
      <c r="J121" s="60">
        <f t="shared" si="77"/>
        <v>0</v>
      </c>
      <c r="K121" s="60">
        <f t="shared" si="77"/>
        <v>0</v>
      </c>
      <c r="L121" s="60">
        <f t="shared" si="77"/>
        <v>0</v>
      </c>
      <c r="M121" s="60">
        <f t="shared" si="77"/>
        <v>0</v>
      </c>
      <c r="N121" s="60">
        <f t="shared" si="77"/>
        <v>0</v>
      </c>
      <c r="O121" s="60">
        <f t="shared" si="77"/>
        <v>0</v>
      </c>
      <c r="P121" s="60">
        <f t="shared" si="77"/>
        <v>0</v>
      </c>
      <c r="Q121" s="60">
        <f t="shared" si="77"/>
        <v>0</v>
      </c>
      <c r="R121" s="60">
        <f t="shared" si="77"/>
        <v>0</v>
      </c>
      <c r="S121" s="60">
        <f t="shared" si="77"/>
        <v>0</v>
      </c>
      <c r="T121" s="60">
        <f t="shared" si="77"/>
        <v>0</v>
      </c>
      <c r="U121" s="60">
        <f t="shared" si="77"/>
        <v>0</v>
      </c>
      <c r="V121" s="60">
        <f t="shared" si="77"/>
        <v>0</v>
      </c>
      <c r="W121" s="60">
        <f t="shared" si="77"/>
        <v>0</v>
      </c>
      <c r="X121" s="60">
        <f t="shared" si="77"/>
        <v>0</v>
      </c>
      <c r="Y121" s="60">
        <f t="shared" si="77"/>
        <v>0</v>
      </c>
      <c r="Z121" s="60">
        <f t="shared" si="77"/>
        <v>0</v>
      </c>
      <c r="AA121" s="60">
        <f t="shared" si="77"/>
        <v>0</v>
      </c>
      <c r="AB121" s="60">
        <f t="shared" si="77"/>
        <v>0</v>
      </c>
      <c r="AC121" s="60">
        <f t="shared" si="77"/>
        <v>0</v>
      </c>
      <c r="AD121" s="60">
        <f t="shared" si="77"/>
        <v>0</v>
      </c>
      <c r="AE121" s="60">
        <f t="shared" si="77"/>
        <v>0</v>
      </c>
      <c r="AF121" s="60">
        <f t="shared" si="77"/>
        <v>0</v>
      </c>
      <c r="AG121" s="60">
        <f t="shared" si="77"/>
        <v>0</v>
      </c>
      <c r="AH121" s="60">
        <f t="shared" si="77"/>
        <v>0</v>
      </c>
      <c r="AI121" s="4"/>
    </row>
    <row r="122" spans="1:35" ht="15" x14ac:dyDescent="0.25">
      <c r="A122" s="117"/>
      <c r="B122" s="117"/>
      <c r="C122" s="25" t="s">
        <v>45</v>
      </c>
      <c r="D122" s="60">
        <f t="shared" ref="D122:AH122" si="78">SUM(D10,D20)</f>
        <v>6000</v>
      </c>
      <c r="E122" s="60">
        <f t="shared" si="78"/>
        <v>0</v>
      </c>
      <c r="F122" s="60">
        <f t="shared" si="78"/>
        <v>0</v>
      </c>
      <c r="G122" s="60">
        <f t="shared" si="78"/>
        <v>0</v>
      </c>
      <c r="H122" s="60">
        <f t="shared" si="78"/>
        <v>0</v>
      </c>
      <c r="I122" s="60">
        <f t="shared" si="78"/>
        <v>0</v>
      </c>
      <c r="J122" s="60">
        <f t="shared" si="78"/>
        <v>0</v>
      </c>
      <c r="K122" s="60">
        <f t="shared" si="78"/>
        <v>0</v>
      </c>
      <c r="L122" s="60">
        <f t="shared" si="78"/>
        <v>6000</v>
      </c>
      <c r="M122" s="60">
        <f t="shared" si="78"/>
        <v>0</v>
      </c>
      <c r="N122" s="60">
        <f t="shared" si="78"/>
        <v>0</v>
      </c>
      <c r="O122" s="60">
        <f t="shared" si="78"/>
        <v>0</v>
      </c>
      <c r="P122" s="60">
        <f t="shared" si="78"/>
        <v>0</v>
      </c>
      <c r="Q122" s="60">
        <f t="shared" si="78"/>
        <v>0</v>
      </c>
      <c r="R122" s="60">
        <f t="shared" si="78"/>
        <v>6000</v>
      </c>
      <c r="S122" s="60">
        <f t="shared" si="78"/>
        <v>0</v>
      </c>
      <c r="T122" s="60">
        <f t="shared" si="78"/>
        <v>0</v>
      </c>
      <c r="U122" s="60">
        <f t="shared" si="78"/>
        <v>0</v>
      </c>
      <c r="V122" s="60">
        <f t="shared" si="78"/>
        <v>0</v>
      </c>
      <c r="W122" s="60">
        <f t="shared" si="78"/>
        <v>0</v>
      </c>
      <c r="X122" s="60">
        <f t="shared" si="78"/>
        <v>0</v>
      </c>
      <c r="Y122" s="60">
        <f t="shared" si="78"/>
        <v>0</v>
      </c>
      <c r="Z122" s="60">
        <f t="shared" si="78"/>
        <v>6000</v>
      </c>
      <c r="AA122" s="60">
        <f t="shared" si="78"/>
        <v>0</v>
      </c>
      <c r="AB122" s="60">
        <f t="shared" si="78"/>
        <v>0</v>
      </c>
      <c r="AC122" s="60">
        <f t="shared" si="78"/>
        <v>0</v>
      </c>
      <c r="AD122" s="60">
        <f t="shared" si="78"/>
        <v>0</v>
      </c>
      <c r="AE122" s="60">
        <f t="shared" si="78"/>
        <v>0</v>
      </c>
      <c r="AF122" s="60">
        <f t="shared" si="78"/>
        <v>0</v>
      </c>
      <c r="AG122" s="60">
        <f t="shared" si="78"/>
        <v>6000</v>
      </c>
      <c r="AH122" s="60">
        <f t="shared" si="78"/>
        <v>2073</v>
      </c>
      <c r="AI122" s="4"/>
    </row>
    <row r="123" spans="1:35" ht="15" x14ac:dyDescent="0.25">
      <c r="A123" s="117"/>
      <c r="B123" s="117"/>
      <c r="C123" s="25" t="s">
        <v>5</v>
      </c>
      <c r="D123" s="60">
        <f t="shared" ref="D123:AH123" si="79">SUM(D11+D16)</f>
        <v>2539215</v>
      </c>
      <c r="E123" s="60">
        <f t="shared" si="79"/>
        <v>-5922</v>
      </c>
      <c r="F123" s="60">
        <f t="shared" si="79"/>
        <v>0</v>
      </c>
      <c r="G123" s="60">
        <f t="shared" si="79"/>
        <v>0</v>
      </c>
      <c r="H123" s="60">
        <f t="shared" si="79"/>
        <v>0</v>
      </c>
      <c r="I123" s="60">
        <f t="shared" si="79"/>
        <v>0</v>
      </c>
      <c r="J123" s="60">
        <f t="shared" si="79"/>
        <v>0</v>
      </c>
      <c r="K123" s="60">
        <f t="shared" si="79"/>
        <v>0</v>
      </c>
      <c r="L123" s="60">
        <f t="shared" si="79"/>
        <v>2533293</v>
      </c>
      <c r="M123" s="60">
        <f t="shared" si="79"/>
        <v>0</v>
      </c>
      <c r="N123" s="60">
        <f t="shared" si="79"/>
        <v>0</v>
      </c>
      <c r="O123" s="60">
        <f t="shared" si="79"/>
        <v>0</v>
      </c>
      <c r="P123" s="60">
        <f t="shared" si="79"/>
        <v>0</v>
      </c>
      <c r="Q123" s="60">
        <f t="shared" si="79"/>
        <v>0</v>
      </c>
      <c r="R123" s="60">
        <f t="shared" si="79"/>
        <v>2533293</v>
      </c>
      <c r="S123" s="60">
        <f t="shared" si="79"/>
        <v>0</v>
      </c>
      <c r="T123" s="60">
        <f t="shared" si="79"/>
        <v>0</v>
      </c>
      <c r="U123" s="60">
        <f t="shared" si="79"/>
        <v>0</v>
      </c>
      <c r="V123" s="60">
        <f t="shared" si="79"/>
        <v>0</v>
      </c>
      <c r="W123" s="60">
        <f t="shared" si="79"/>
        <v>0</v>
      </c>
      <c r="X123" s="60">
        <f t="shared" si="79"/>
        <v>0</v>
      </c>
      <c r="Y123" s="60">
        <f t="shared" si="79"/>
        <v>0</v>
      </c>
      <c r="Z123" s="60">
        <f t="shared" si="79"/>
        <v>2533293</v>
      </c>
      <c r="AA123" s="60">
        <f t="shared" si="79"/>
        <v>0</v>
      </c>
      <c r="AB123" s="60">
        <f t="shared" si="79"/>
        <v>0</v>
      </c>
      <c r="AC123" s="60">
        <f t="shared" si="79"/>
        <v>0</v>
      </c>
      <c r="AD123" s="60">
        <f t="shared" si="79"/>
        <v>0</v>
      </c>
      <c r="AE123" s="60">
        <f t="shared" si="79"/>
        <v>0</v>
      </c>
      <c r="AF123" s="60">
        <f t="shared" si="79"/>
        <v>0</v>
      </c>
      <c r="AG123" s="60">
        <f t="shared" si="79"/>
        <v>2533293</v>
      </c>
      <c r="AH123" s="60">
        <f t="shared" si="79"/>
        <v>1125579</v>
      </c>
      <c r="AI123" s="4"/>
    </row>
    <row r="124" spans="1:35" ht="15" x14ac:dyDescent="0.25">
      <c r="A124" s="117"/>
      <c r="B124" s="117"/>
      <c r="C124" s="25" t="s">
        <v>7</v>
      </c>
      <c r="D124" s="60">
        <f t="shared" ref="D124:AH124" si="80">SUM(D12+D17+D23)</f>
        <v>227476</v>
      </c>
      <c r="E124" s="60">
        <f t="shared" si="80"/>
        <v>0</v>
      </c>
      <c r="F124" s="60">
        <f t="shared" si="80"/>
        <v>0</v>
      </c>
      <c r="G124" s="60">
        <f t="shared" si="80"/>
        <v>0</v>
      </c>
      <c r="H124" s="60">
        <f t="shared" si="80"/>
        <v>0</v>
      </c>
      <c r="I124" s="60">
        <f t="shared" si="80"/>
        <v>0</v>
      </c>
      <c r="J124" s="60">
        <f t="shared" si="80"/>
        <v>0</v>
      </c>
      <c r="K124" s="60">
        <f t="shared" si="80"/>
        <v>0</v>
      </c>
      <c r="L124" s="60">
        <f t="shared" si="80"/>
        <v>227476</v>
      </c>
      <c r="M124" s="60">
        <f t="shared" si="80"/>
        <v>0</v>
      </c>
      <c r="N124" s="60">
        <f t="shared" si="80"/>
        <v>0</v>
      </c>
      <c r="O124" s="60">
        <f t="shared" si="80"/>
        <v>0</v>
      </c>
      <c r="P124" s="60">
        <f t="shared" si="80"/>
        <v>0</v>
      </c>
      <c r="Q124" s="60">
        <f t="shared" si="80"/>
        <v>0</v>
      </c>
      <c r="R124" s="60">
        <f t="shared" si="80"/>
        <v>227476</v>
      </c>
      <c r="S124" s="60">
        <f t="shared" si="80"/>
        <v>0</v>
      </c>
      <c r="T124" s="60">
        <f t="shared" si="80"/>
        <v>0</v>
      </c>
      <c r="U124" s="60">
        <f t="shared" si="80"/>
        <v>0</v>
      </c>
      <c r="V124" s="60">
        <f t="shared" si="80"/>
        <v>0</v>
      </c>
      <c r="W124" s="60">
        <f t="shared" si="80"/>
        <v>0</v>
      </c>
      <c r="X124" s="60">
        <f t="shared" si="80"/>
        <v>0</v>
      </c>
      <c r="Y124" s="60">
        <f t="shared" si="80"/>
        <v>0</v>
      </c>
      <c r="Z124" s="60">
        <f t="shared" si="80"/>
        <v>227476</v>
      </c>
      <c r="AA124" s="60">
        <f t="shared" si="80"/>
        <v>0</v>
      </c>
      <c r="AB124" s="60">
        <f t="shared" si="80"/>
        <v>0</v>
      </c>
      <c r="AC124" s="60">
        <f t="shared" si="80"/>
        <v>0</v>
      </c>
      <c r="AD124" s="60">
        <f t="shared" si="80"/>
        <v>0</v>
      </c>
      <c r="AE124" s="60">
        <f t="shared" si="80"/>
        <v>0</v>
      </c>
      <c r="AF124" s="60">
        <f t="shared" si="80"/>
        <v>0</v>
      </c>
      <c r="AG124" s="60">
        <f t="shared" si="80"/>
        <v>227476</v>
      </c>
      <c r="AH124" s="60">
        <f t="shared" si="80"/>
        <v>76247</v>
      </c>
      <c r="AI124" s="4"/>
    </row>
    <row r="125" spans="1:35" ht="15" x14ac:dyDescent="0.25">
      <c r="A125" s="117"/>
      <c r="B125" s="117"/>
      <c r="C125" s="25" t="s">
        <v>11</v>
      </c>
      <c r="D125" s="60">
        <f t="shared" ref="D125:AH125" si="81">SUM(D18)</f>
        <v>900000</v>
      </c>
      <c r="E125" s="60">
        <f t="shared" si="81"/>
        <v>0</v>
      </c>
      <c r="F125" s="60">
        <f t="shared" si="81"/>
        <v>0</v>
      </c>
      <c r="G125" s="60">
        <f t="shared" si="81"/>
        <v>0</v>
      </c>
      <c r="H125" s="60">
        <f t="shared" si="81"/>
        <v>0</v>
      </c>
      <c r="I125" s="60">
        <f t="shared" si="81"/>
        <v>0</v>
      </c>
      <c r="J125" s="60">
        <f t="shared" si="81"/>
        <v>0</v>
      </c>
      <c r="K125" s="60">
        <f t="shared" si="81"/>
        <v>0</v>
      </c>
      <c r="L125" s="60">
        <f t="shared" si="81"/>
        <v>900000</v>
      </c>
      <c r="M125" s="60">
        <f t="shared" si="81"/>
        <v>0</v>
      </c>
      <c r="N125" s="60">
        <f t="shared" si="81"/>
        <v>0</v>
      </c>
      <c r="O125" s="60">
        <f t="shared" si="81"/>
        <v>0</v>
      </c>
      <c r="P125" s="60">
        <f t="shared" si="81"/>
        <v>0</v>
      </c>
      <c r="Q125" s="60">
        <f t="shared" si="81"/>
        <v>0</v>
      </c>
      <c r="R125" s="60">
        <f t="shared" si="81"/>
        <v>900000</v>
      </c>
      <c r="S125" s="60">
        <f t="shared" si="81"/>
        <v>0</v>
      </c>
      <c r="T125" s="60">
        <f t="shared" si="81"/>
        <v>0</v>
      </c>
      <c r="U125" s="60">
        <f t="shared" si="81"/>
        <v>0</v>
      </c>
      <c r="V125" s="60">
        <f t="shared" si="81"/>
        <v>0</v>
      </c>
      <c r="W125" s="60">
        <f t="shared" si="81"/>
        <v>0</v>
      </c>
      <c r="X125" s="60">
        <f t="shared" si="81"/>
        <v>0</v>
      </c>
      <c r="Y125" s="60">
        <f t="shared" si="81"/>
        <v>0</v>
      </c>
      <c r="Z125" s="60">
        <f t="shared" si="81"/>
        <v>900000</v>
      </c>
      <c r="AA125" s="60">
        <f t="shared" si="81"/>
        <v>0</v>
      </c>
      <c r="AB125" s="60">
        <f t="shared" si="81"/>
        <v>0</v>
      </c>
      <c r="AC125" s="60">
        <f t="shared" si="81"/>
        <v>0</v>
      </c>
      <c r="AD125" s="60">
        <f t="shared" si="81"/>
        <v>0</v>
      </c>
      <c r="AE125" s="60">
        <f t="shared" si="81"/>
        <v>0</v>
      </c>
      <c r="AF125" s="60">
        <f t="shared" si="81"/>
        <v>0</v>
      </c>
      <c r="AG125" s="60">
        <f t="shared" si="81"/>
        <v>900000</v>
      </c>
      <c r="AH125" s="60">
        <f t="shared" si="81"/>
        <v>647000</v>
      </c>
      <c r="AI125" s="4"/>
    </row>
    <row r="126" spans="1:35" ht="15" x14ac:dyDescent="0.25">
      <c r="A126" s="117"/>
      <c r="B126" s="117"/>
      <c r="C126" s="25" t="s">
        <v>8</v>
      </c>
      <c r="D126" s="60">
        <f t="shared" ref="D126:AH126" si="82">SUM(D13)</f>
        <v>1100</v>
      </c>
      <c r="E126" s="60">
        <f t="shared" si="82"/>
        <v>0</v>
      </c>
      <c r="F126" s="60">
        <f t="shared" si="82"/>
        <v>0</v>
      </c>
      <c r="G126" s="60">
        <f t="shared" si="82"/>
        <v>0</v>
      </c>
      <c r="H126" s="60">
        <f t="shared" si="82"/>
        <v>0</v>
      </c>
      <c r="I126" s="60">
        <f t="shared" si="82"/>
        <v>0</v>
      </c>
      <c r="J126" s="60">
        <f t="shared" si="82"/>
        <v>0</v>
      </c>
      <c r="K126" s="60">
        <f t="shared" si="82"/>
        <v>0</v>
      </c>
      <c r="L126" s="60">
        <f t="shared" si="82"/>
        <v>1100</v>
      </c>
      <c r="M126" s="60">
        <f t="shared" si="82"/>
        <v>0</v>
      </c>
      <c r="N126" s="60">
        <f t="shared" si="82"/>
        <v>0</v>
      </c>
      <c r="O126" s="60">
        <f t="shared" si="82"/>
        <v>0</v>
      </c>
      <c r="P126" s="60">
        <f t="shared" si="82"/>
        <v>0</v>
      </c>
      <c r="Q126" s="60">
        <f t="shared" si="82"/>
        <v>0</v>
      </c>
      <c r="R126" s="60">
        <f t="shared" si="82"/>
        <v>1100</v>
      </c>
      <c r="S126" s="60">
        <f t="shared" si="82"/>
        <v>0</v>
      </c>
      <c r="T126" s="60">
        <f t="shared" si="82"/>
        <v>0</v>
      </c>
      <c r="U126" s="60">
        <f t="shared" si="82"/>
        <v>0</v>
      </c>
      <c r="V126" s="60">
        <f t="shared" si="82"/>
        <v>0</v>
      </c>
      <c r="W126" s="60">
        <f t="shared" si="82"/>
        <v>0</v>
      </c>
      <c r="X126" s="60">
        <f t="shared" si="82"/>
        <v>0</v>
      </c>
      <c r="Y126" s="60">
        <f t="shared" si="82"/>
        <v>0</v>
      </c>
      <c r="Z126" s="60">
        <f t="shared" si="82"/>
        <v>1100</v>
      </c>
      <c r="AA126" s="60">
        <f t="shared" si="82"/>
        <v>0</v>
      </c>
      <c r="AB126" s="60">
        <f t="shared" si="82"/>
        <v>0</v>
      </c>
      <c r="AC126" s="60">
        <f t="shared" si="82"/>
        <v>0</v>
      </c>
      <c r="AD126" s="60">
        <f t="shared" si="82"/>
        <v>0</v>
      </c>
      <c r="AE126" s="60">
        <f t="shared" si="82"/>
        <v>0</v>
      </c>
      <c r="AF126" s="60">
        <f t="shared" si="82"/>
        <v>0</v>
      </c>
      <c r="AG126" s="60">
        <f t="shared" si="82"/>
        <v>1100</v>
      </c>
      <c r="AH126" s="60">
        <f t="shared" si="82"/>
        <v>312</v>
      </c>
      <c r="AI126" s="4"/>
    </row>
    <row r="127" spans="1:35" ht="15" x14ac:dyDescent="0.25">
      <c r="A127" s="117"/>
      <c r="B127" s="117"/>
      <c r="C127" s="25" t="s">
        <v>9</v>
      </c>
      <c r="D127" s="60">
        <f t="shared" ref="D127:AH127" si="83">SUM(D19+D25+D14)</f>
        <v>0</v>
      </c>
      <c r="E127" s="60">
        <f t="shared" si="83"/>
        <v>5922</v>
      </c>
      <c r="F127" s="60">
        <f t="shared" si="83"/>
        <v>0</v>
      </c>
      <c r="G127" s="60">
        <f t="shared" si="83"/>
        <v>0</v>
      </c>
      <c r="H127" s="60">
        <f t="shared" si="83"/>
        <v>0</v>
      </c>
      <c r="I127" s="60">
        <f t="shared" si="83"/>
        <v>0</v>
      </c>
      <c r="J127" s="60">
        <f t="shared" si="83"/>
        <v>0</v>
      </c>
      <c r="K127" s="60">
        <f t="shared" si="83"/>
        <v>0</v>
      </c>
      <c r="L127" s="60">
        <f t="shared" si="83"/>
        <v>5922</v>
      </c>
      <c r="M127" s="60">
        <f t="shared" si="83"/>
        <v>0</v>
      </c>
      <c r="N127" s="60">
        <f t="shared" si="83"/>
        <v>0</v>
      </c>
      <c r="O127" s="60">
        <f t="shared" si="83"/>
        <v>0</v>
      </c>
      <c r="P127" s="60">
        <f t="shared" si="83"/>
        <v>0</v>
      </c>
      <c r="Q127" s="60">
        <f t="shared" si="83"/>
        <v>0</v>
      </c>
      <c r="R127" s="60">
        <f t="shared" si="83"/>
        <v>5922</v>
      </c>
      <c r="S127" s="60">
        <f t="shared" si="83"/>
        <v>0</v>
      </c>
      <c r="T127" s="60">
        <f t="shared" si="83"/>
        <v>0</v>
      </c>
      <c r="U127" s="60">
        <f t="shared" si="83"/>
        <v>0</v>
      </c>
      <c r="V127" s="60">
        <f t="shared" si="83"/>
        <v>0</v>
      </c>
      <c r="W127" s="60">
        <f t="shared" si="83"/>
        <v>0</v>
      </c>
      <c r="X127" s="60">
        <f t="shared" si="83"/>
        <v>0</v>
      </c>
      <c r="Y127" s="60">
        <f t="shared" si="83"/>
        <v>0</v>
      </c>
      <c r="Z127" s="60">
        <f t="shared" si="83"/>
        <v>5922</v>
      </c>
      <c r="AA127" s="60">
        <f t="shared" si="83"/>
        <v>0</v>
      </c>
      <c r="AB127" s="60">
        <f t="shared" si="83"/>
        <v>0</v>
      </c>
      <c r="AC127" s="60">
        <f t="shared" si="83"/>
        <v>0</v>
      </c>
      <c r="AD127" s="60">
        <f t="shared" si="83"/>
        <v>0</v>
      </c>
      <c r="AE127" s="60">
        <f t="shared" si="83"/>
        <v>0</v>
      </c>
      <c r="AF127" s="60">
        <f t="shared" si="83"/>
        <v>0</v>
      </c>
      <c r="AG127" s="60">
        <f t="shared" si="83"/>
        <v>5922</v>
      </c>
      <c r="AH127" s="60">
        <f t="shared" si="83"/>
        <v>1585</v>
      </c>
      <c r="AI127" s="4"/>
    </row>
    <row r="128" spans="1:35" ht="15" x14ac:dyDescent="0.25">
      <c r="A128" s="117"/>
      <c r="B128" s="117"/>
      <c r="C128" s="76" t="s">
        <v>58</v>
      </c>
      <c r="D128" s="77">
        <f t="shared" ref="D128:AH128" si="84">SUM(D15+D21)</f>
        <v>3673791</v>
      </c>
      <c r="E128" s="77">
        <f t="shared" si="84"/>
        <v>0</v>
      </c>
      <c r="F128" s="77">
        <f t="shared" si="84"/>
        <v>0</v>
      </c>
      <c r="G128" s="77">
        <f t="shared" si="84"/>
        <v>0</v>
      </c>
      <c r="H128" s="77">
        <f t="shared" si="84"/>
        <v>0</v>
      </c>
      <c r="I128" s="77">
        <f t="shared" si="84"/>
        <v>0</v>
      </c>
      <c r="J128" s="77">
        <f t="shared" si="84"/>
        <v>0</v>
      </c>
      <c r="K128" s="77">
        <f t="shared" si="84"/>
        <v>0</v>
      </c>
      <c r="L128" s="77">
        <f t="shared" si="84"/>
        <v>3673791</v>
      </c>
      <c r="M128" s="77">
        <f t="shared" si="84"/>
        <v>0</v>
      </c>
      <c r="N128" s="77">
        <f t="shared" si="84"/>
        <v>0</v>
      </c>
      <c r="O128" s="77">
        <f t="shared" si="84"/>
        <v>0</v>
      </c>
      <c r="P128" s="77">
        <f t="shared" si="84"/>
        <v>0</v>
      </c>
      <c r="Q128" s="77">
        <f t="shared" si="84"/>
        <v>0</v>
      </c>
      <c r="R128" s="77">
        <f t="shared" si="84"/>
        <v>3673791</v>
      </c>
      <c r="S128" s="77">
        <f t="shared" si="84"/>
        <v>0</v>
      </c>
      <c r="T128" s="77">
        <f t="shared" si="84"/>
        <v>0</v>
      </c>
      <c r="U128" s="77">
        <f t="shared" si="84"/>
        <v>0</v>
      </c>
      <c r="V128" s="77">
        <f t="shared" si="84"/>
        <v>0</v>
      </c>
      <c r="W128" s="77">
        <f t="shared" si="84"/>
        <v>0</v>
      </c>
      <c r="X128" s="77">
        <f t="shared" si="84"/>
        <v>0</v>
      </c>
      <c r="Y128" s="77">
        <f t="shared" si="84"/>
        <v>0</v>
      </c>
      <c r="Z128" s="77">
        <f t="shared" si="84"/>
        <v>3673791</v>
      </c>
      <c r="AA128" s="77">
        <f t="shared" si="84"/>
        <v>0</v>
      </c>
      <c r="AB128" s="77">
        <f t="shared" si="84"/>
        <v>0</v>
      </c>
      <c r="AC128" s="77">
        <f t="shared" si="84"/>
        <v>0</v>
      </c>
      <c r="AD128" s="77">
        <f t="shared" si="84"/>
        <v>0</v>
      </c>
      <c r="AE128" s="77">
        <f t="shared" si="84"/>
        <v>0</v>
      </c>
      <c r="AF128" s="77">
        <f t="shared" si="84"/>
        <v>0</v>
      </c>
      <c r="AG128" s="77">
        <f t="shared" si="84"/>
        <v>3673791</v>
      </c>
      <c r="AH128" s="77">
        <f t="shared" si="84"/>
        <v>1852796</v>
      </c>
      <c r="AI128" s="4"/>
    </row>
    <row r="129" spans="1:35" ht="15" x14ac:dyDescent="0.25">
      <c r="A129" s="117"/>
      <c r="B129" s="117"/>
      <c r="C129" s="76" t="s">
        <v>63</v>
      </c>
      <c r="D129" s="77">
        <f t="shared" ref="D129:L129" si="85">SUM(D117:D127)</f>
        <v>142344898</v>
      </c>
      <c r="E129" s="77">
        <f t="shared" si="85"/>
        <v>0</v>
      </c>
      <c r="F129" s="77">
        <f t="shared" si="85"/>
        <v>0</v>
      </c>
      <c r="G129" s="77">
        <f t="shared" si="85"/>
        <v>988847</v>
      </c>
      <c r="H129" s="77">
        <f t="shared" si="85"/>
        <v>0</v>
      </c>
      <c r="I129" s="77">
        <f t="shared" si="85"/>
        <v>0</v>
      </c>
      <c r="J129" s="77">
        <f t="shared" si="85"/>
        <v>0</v>
      </c>
      <c r="K129" s="77">
        <f t="shared" si="85"/>
        <v>0</v>
      </c>
      <c r="L129" s="77">
        <f t="shared" si="85"/>
        <v>143333745</v>
      </c>
      <c r="M129" s="77">
        <f t="shared" ref="M129:AH129" si="86">SUM(M117:M127)</f>
        <v>0</v>
      </c>
      <c r="N129" s="77">
        <f t="shared" si="86"/>
        <v>0</v>
      </c>
      <c r="O129" s="77">
        <f t="shared" si="86"/>
        <v>0</v>
      </c>
      <c r="P129" s="77">
        <f t="shared" si="86"/>
        <v>0</v>
      </c>
      <c r="Q129" s="77">
        <f t="shared" si="86"/>
        <v>0</v>
      </c>
      <c r="R129" s="77">
        <f t="shared" si="86"/>
        <v>143333745</v>
      </c>
      <c r="S129" s="77">
        <f t="shared" si="86"/>
        <v>0</v>
      </c>
      <c r="T129" s="77">
        <f t="shared" si="86"/>
        <v>0</v>
      </c>
      <c r="U129" s="77">
        <f t="shared" si="86"/>
        <v>0</v>
      </c>
      <c r="V129" s="77">
        <f t="shared" si="86"/>
        <v>0</v>
      </c>
      <c r="W129" s="77">
        <f t="shared" si="86"/>
        <v>0</v>
      </c>
      <c r="X129" s="77">
        <f t="shared" si="86"/>
        <v>0</v>
      </c>
      <c r="Y129" s="77">
        <f t="shared" si="86"/>
        <v>0</v>
      </c>
      <c r="Z129" s="77">
        <f t="shared" si="86"/>
        <v>143333745</v>
      </c>
      <c r="AA129" s="77">
        <f t="shared" si="86"/>
        <v>0</v>
      </c>
      <c r="AB129" s="77">
        <f t="shared" si="86"/>
        <v>0</v>
      </c>
      <c r="AC129" s="77">
        <f t="shared" si="86"/>
        <v>0</v>
      </c>
      <c r="AD129" s="77">
        <f t="shared" si="86"/>
        <v>0</v>
      </c>
      <c r="AE129" s="77">
        <f t="shared" si="86"/>
        <v>0</v>
      </c>
      <c r="AF129" s="77">
        <f t="shared" si="86"/>
        <v>0</v>
      </c>
      <c r="AG129" s="77">
        <f t="shared" si="86"/>
        <v>143333745</v>
      </c>
      <c r="AH129" s="77">
        <f t="shared" si="86"/>
        <v>57325495</v>
      </c>
      <c r="AI129" s="4"/>
    </row>
    <row r="130" spans="1:35" ht="15" x14ac:dyDescent="0.25">
      <c r="A130" s="117"/>
      <c r="B130" s="117"/>
      <c r="C130" s="25" t="s">
        <v>14</v>
      </c>
      <c r="D130" s="60">
        <f t="shared" ref="D130:AH130" si="87">SUM(D28+D32+D63+D93+D108+D110)</f>
        <v>95934319</v>
      </c>
      <c r="E130" s="60">
        <f t="shared" si="87"/>
        <v>-667278</v>
      </c>
      <c r="F130" s="60">
        <f t="shared" si="87"/>
        <v>0</v>
      </c>
      <c r="G130" s="60">
        <f t="shared" si="87"/>
        <v>875086</v>
      </c>
      <c r="H130" s="60">
        <f t="shared" si="87"/>
        <v>0</v>
      </c>
      <c r="I130" s="60">
        <f t="shared" si="87"/>
        <v>0</v>
      </c>
      <c r="J130" s="60">
        <f t="shared" si="87"/>
        <v>0</v>
      </c>
      <c r="K130" s="60">
        <f t="shared" si="87"/>
        <v>0</v>
      </c>
      <c r="L130" s="60">
        <f t="shared" si="87"/>
        <v>96142127</v>
      </c>
      <c r="M130" s="60">
        <f t="shared" si="87"/>
        <v>0</v>
      </c>
      <c r="N130" s="60">
        <f t="shared" si="87"/>
        <v>0</v>
      </c>
      <c r="O130" s="60">
        <f t="shared" si="87"/>
        <v>0</v>
      </c>
      <c r="P130" s="60">
        <f t="shared" si="87"/>
        <v>0</v>
      </c>
      <c r="Q130" s="60">
        <f t="shared" si="87"/>
        <v>0</v>
      </c>
      <c r="R130" s="60">
        <f t="shared" si="87"/>
        <v>96142127</v>
      </c>
      <c r="S130" s="60">
        <f t="shared" si="87"/>
        <v>0</v>
      </c>
      <c r="T130" s="60">
        <f t="shared" si="87"/>
        <v>0</v>
      </c>
      <c r="U130" s="60">
        <f t="shared" si="87"/>
        <v>0</v>
      </c>
      <c r="V130" s="60">
        <f t="shared" si="87"/>
        <v>0</v>
      </c>
      <c r="W130" s="60">
        <f t="shared" si="87"/>
        <v>0</v>
      </c>
      <c r="X130" s="60">
        <f t="shared" si="87"/>
        <v>0</v>
      </c>
      <c r="Y130" s="60">
        <f t="shared" si="87"/>
        <v>0</v>
      </c>
      <c r="Z130" s="60">
        <f t="shared" si="87"/>
        <v>96142127</v>
      </c>
      <c r="AA130" s="60">
        <f t="shared" si="87"/>
        <v>0</v>
      </c>
      <c r="AB130" s="60">
        <f t="shared" si="87"/>
        <v>0</v>
      </c>
      <c r="AC130" s="60">
        <f t="shared" si="87"/>
        <v>0</v>
      </c>
      <c r="AD130" s="60">
        <f t="shared" si="87"/>
        <v>0</v>
      </c>
      <c r="AE130" s="60">
        <f t="shared" si="87"/>
        <v>0</v>
      </c>
      <c r="AF130" s="60">
        <f t="shared" si="87"/>
        <v>0</v>
      </c>
      <c r="AG130" s="60">
        <f t="shared" si="87"/>
        <v>96142127</v>
      </c>
      <c r="AH130" s="60">
        <f t="shared" si="87"/>
        <v>29663798</v>
      </c>
      <c r="AI130" s="4"/>
    </row>
    <row r="131" spans="1:35" ht="15" x14ac:dyDescent="0.25">
      <c r="A131" s="117"/>
      <c r="B131" s="117"/>
      <c r="C131" s="25" t="s">
        <v>67</v>
      </c>
      <c r="D131" s="60">
        <f t="shared" ref="D131:AH131" si="88">D33+D64</f>
        <v>1200000</v>
      </c>
      <c r="E131" s="60">
        <f t="shared" si="88"/>
        <v>0</v>
      </c>
      <c r="F131" s="60">
        <f t="shared" si="88"/>
        <v>0</v>
      </c>
      <c r="G131" s="60">
        <f t="shared" si="88"/>
        <v>0</v>
      </c>
      <c r="H131" s="60">
        <f t="shared" si="88"/>
        <v>0</v>
      </c>
      <c r="I131" s="60">
        <f t="shared" si="88"/>
        <v>0</v>
      </c>
      <c r="J131" s="60">
        <f t="shared" si="88"/>
        <v>0</v>
      </c>
      <c r="K131" s="60">
        <f t="shared" si="88"/>
        <v>0</v>
      </c>
      <c r="L131" s="60">
        <f t="shared" si="88"/>
        <v>1200000</v>
      </c>
      <c r="M131" s="60">
        <f t="shared" si="88"/>
        <v>0</v>
      </c>
      <c r="N131" s="60">
        <f t="shared" si="88"/>
        <v>0</v>
      </c>
      <c r="O131" s="60">
        <f t="shared" si="88"/>
        <v>0</v>
      </c>
      <c r="P131" s="60">
        <f t="shared" si="88"/>
        <v>0</v>
      </c>
      <c r="Q131" s="60">
        <f t="shared" si="88"/>
        <v>0</v>
      </c>
      <c r="R131" s="60">
        <f t="shared" si="88"/>
        <v>1200000</v>
      </c>
      <c r="S131" s="60">
        <f t="shared" si="88"/>
        <v>0</v>
      </c>
      <c r="T131" s="60">
        <f t="shared" si="88"/>
        <v>0</v>
      </c>
      <c r="U131" s="60">
        <f t="shared" si="88"/>
        <v>0</v>
      </c>
      <c r="V131" s="60">
        <f t="shared" si="88"/>
        <v>0</v>
      </c>
      <c r="W131" s="60">
        <f t="shared" si="88"/>
        <v>0</v>
      </c>
      <c r="X131" s="60">
        <f t="shared" si="88"/>
        <v>0</v>
      </c>
      <c r="Y131" s="60">
        <f t="shared" si="88"/>
        <v>0</v>
      </c>
      <c r="Z131" s="60">
        <f t="shared" si="88"/>
        <v>1200000</v>
      </c>
      <c r="AA131" s="60">
        <f t="shared" si="88"/>
        <v>0</v>
      </c>
      <c r="AB131" s="60">
        <f t="shared" si="88"/>
        <v>0</v>
      </c>
      <c r="AC131" s="60">
        <f t="shared" si="88"/>
        <v>0</v>
      </c>
      <c r="AD131" s="60">
        <f t="shared" si="88"/>
        <v>0</v>
      </c>
      <c r="AE131" s="60">
        <f t="shared" si="88"/>
        <v>0</v>
      </c>
      <c r="AF131" s="60">
        <f t="shared" si="88"/>
        <v>0</v>
      </c>
      <c r="AG131" s="60">
        <f t="shared" si="88"/>
        <v>1200000</v>
      </c>
      <c r="AH131" s="60">
        <f t="shared" si="88"/>
        <v>374529</v>
      </c>
      <c r="AI131" s="4"/>
    </row>
    <row r="132" spans="1:35" ht="15" x14ac:dyDescent="0.25">
      <c r="A132" s="117"/>
      <c r="B132" s="117"/>
      <c r="C132" s="25" t="s">
        <v>17</v>
      </c>
      <c r="D132" s="60">
        <f t="shared" ref="D132:AH132" si="89">SUM(D34)</f>
        <v>0</v>
      </c>
      <c r="E132" s="60">
        <f t="shared" si="89"/>
        <v>0</v>
      </c>
      <c r="F132" s="60">
        <f t="shared" si="89"/>
        <v>0</v>
      </c>
      <c r="G132" s="60">
        <f t="shared" si="89"/>
        <v>0</v>
      </c>
      <c r="H132" s="60">
        <f t="shared" si="89"/>
        <v>0</v>
      </c>
      <c r="I132" s="60">
        <f t="shared" si="89"/>
        <v>0</v>
      </c>
      <c r="J132" s="60">
        <f t="shared" si="89"/>
        <v>0</v>
      </c>
      <c r="K132" s="60">
        <f t="shared" si="89"/>
        <v>0</v>
      </c>
      <c r="L132" s="60">
        <f t="shared" si="89"/>
        <v>0</v>
      </c>
      <c r="M132" s="60">
        <f t="shared" si="89"/>
        <v>0</v>
      </c>
      <c r="N132" s="60">
        <f t="shared" si="89"/>
        <v>0</v>
      </c>
      <c r="O132" s="60">
        <f t="shared" si="89"/>
        <v>0</v>
      </c>
      <c r="P132" s="60">
        <f t="shared" si="89"/>
        <v>0</v>
      </c>
      <c r="Q132" s="60">
        <f t="shared" si="89"/>
        <v>0</v>
      </c>
      <c r="R132" s="60">
        <f t="shared" si="89"/>
        <v>0</v>
      </c>
      <c r="S132" s="60">
        <f t="shared" si="89"/>
        <v>0</v>
      </c>
      <c r="T132" s="60">
        <f t="shared" si="89"/>
        <v>0</v>
      </c>
      <c r="U132" s="60">
        <f t="shared" si="89"/>
        <v>0</v>
      </c>
      <c r="V132" s="60">
        <f t="shared" si="89"/>
        <v>0</v>
      </c>
      <c r="W132" s="60">
        <f t="shared" si="89"/>
        <v>0</v>
      </c>
      <c r="X132" s="60">
        <f t="shared" si="89"/>
        <v>0</v>
      </c>
      <c r="Y132" s="60">
        <f t="shared" si="89"/>
        <v>0</v>
      </c>
      <c r="Z132" s="60">
        <f t="shared" si="89"/>
        <v>0</v>
      </c>
      <c r="AA132" s="60">
        <f t="shared" si="89"/>
        <v>0</v>
      </c>
      <c r="AB132" s="60">
        <f t="shared" si="89"/>
        <v>0</v>
      </c>
      <c r="AC132" s="60">
        <f t="shared" si="89"/>
        <v>0</v>
      </c>
      <c r="AD132" s="60">
        <f t="shared" si="89"/>
        <v>0</v>
      </c>
      <c r="AE132" s="60">
        <f t="shared" si="89"/>
        <v>0</v>
      </c>
      <c r="AF132" s="60">
        <f t="shared" si="89"/>
        <v>0</v>
      </c>
      <c r="AG132" s="60">
        <f t="shared" si="89"/>
        <v>0</v>
      </c>
      <c r="AH132" s="60">
        <f t="shared" si="89"/>
        <v>0</v>
      </c>
      <c r="AI132" s="4"/>
    </row>
    <row r="133" spans="1:35" ht="15" x14ac:dyDescent="0.25">
      <c r="A133" s="117"/>
      <c r="B133" s="117"/>
      <c r="C133" s="25" t="s">
        <v>37</v>
      </c>
      <c r="D133" s="60">
        <f t="shared" ref="D133:AH133" si="90">SUM(D35+D65)</f>
        <v>1890000</v>
      </c>
      <c r="E133" s="60">
        <f t="shared" si="90"/>
        <v>0</v>
      </c>
      <c r="F133" s="60">
        <f t="shared" si="90"/>
        <v>0</v>
      </c>
      <c r="G133" s="60">
        <f t="shared" si="90"/>
        <v>0</v>
      </c>
      <c r="H133" s="60">
        <f t="shared" si="90"/>
        <v>0</v>
      </c>
      <c r="I133" s="60">
        <f t="shared" si="90"/>
        <v>0</v>
      </c>
      <c r="J133" s="60">
        <f t="shared" si="90"/>
        <v>0</v>
      </c>
      <c r="K133" s="60">
        <f t="shared" si="90"/>
        <v>0</v>
      </c>
      <c r="L133" s="60">
        <f t="shared" si="90"/>
        <v>1890000</v>
      </c>
      <c r="M133" s="60">
        <f t="shared" si="90"/>
        <v>0</v>
      </c>
      <c r="N133" s="60">
        <f t="shared" si="90"/>
        <v>0</v>
      </c>
      <c r="O133" s="60">
        <f t="shared" si="90"/>
        <v>0</v>
      </c>
      <c r="P133" s="60">
        <f t="shared" si="90"/>
        <v>0</v>
      </c>
      <c r="Q133" s="60">
        <f t="shared" si="90"/>
        <v>0</v>
      </c>
      <c r="R133" s="60">
        <f t="shared" si="90"/>
        <v>1890000</v>
      </c>
      <c r="S133" s="60">
        <f t="shared" si="90"/>
        <v>0</v>
      </c>
      <c r="T133" s="60">
        <f t="shared" si="90"/>
        <v>0</v>
      </c>
      <c r="U133" s="60">
        <f t="shared" si="90"/>
        <v>0</v>
      </c>
      <c r="V133" s="60">
        <f t="shared" si="90"/>
        <v>0</v>
      </c>
      <c r="W133" s="60">
        <f t="shared" si="90"/>
        <v>0</v>
      </c>
      <c r="X133" s="60">
        <f t="shared" si="90"/>
        <v>0</v>
      </c>
      <c r="Y133" s="60">
        <f t="shared" si="90"/>
        <v>0</v>
      </c>
      <c r="Z133" s="60">
        <f t="shared" si="90"/>
        <v>1890000</v>
      </c>
      <c r="AA133" s="60">
        <f t="shared" si="90"/>
        <v>0</v>
      </c>
      <c r="AB133" s="60">
        <f t="shared" si="90"/>
        <v>0</v>
      </c>
      <c r="AC133" s="60">
        <f t="shared" si="90"/>
        <v>0</v>
      </c>
      <c r="AD133" s="60">
        <f t="shared" si="90"/>
        <v>0</v>
      </c>
      <c r="AE133" s="60">
        <f t="shared" si="90"/>
        <v>0</v>
      </c>
      <c r="AF133" s="60">
        <f t="shared" si="90"/>
        <v>0</v>
      </c>
      <c r="AG133" s="60">
        <f t="shared" si="90"/>
        <v>1890000</v>
      </c>
      <c r="AH133" s="60">
        <f t="shared" si="90"/>
        <v>0</v>
      </c>
      <c r="AI133" s="4"/>
    </row>
    <row r="134" spans="1:35" ht="15" x14ac:dyDescent="0.25">
      <c r="A134" s="117"/>
      <c r="B134" s="117"/>
      <c r="C134" s="25" t="s">
        <v>38</v>
      </c>
      <c r="D134" s="60">
        <f t="shared" ref="D134:AH134" si="91">SUM(D36+D66)</f>
        <v>445000</v>
      </c>
      <c r="E134" s="60">
        <f t="shared" si="91"/>
        <v>0</v>
      </c>
      <c r="F134" s="60">
        <f t="shared" si="91"/>
        <v>0</v>
      </c>
      <c r="G134" s="60">
        <f t="shared" si="91"/>
        <v>0</v>
      </c>
      <c r="H134" s="60">
        <f t="shared" si="91"/>
        <v>0</v>
      </c>
      <c r="I134" s="60">
        <f t="shared" si="91"/>
        <v>0</v>
      </c>
      <c r="J134" s="60">
        <f t="shared" si="91"/>
        <v>0</v>
      </c>
      <c r="K134" s="60">
        <f t="shared" si="91"/>
        <v>0</v>
      </c>
      <c r="L134" s="60">
        <f t="shared" si="91"/>
        <v>445000</v>
      </c>
      <c r="M134" s="60">
        <f t="shared" si="91"/>
        <v>0</v>
      </c>
      <c r="N134" s="60">
        <f t="shared" si="91"/>
        <v>0</v>
      </c>
      <c r="O134" s="60">
        <f t="shared" si="91"/>
        <v>0</v>
      </c>
      <c r="P134" s="60">
        <f t="shared" si="91"/>
        <v>0</v>
      </c>
      <c r="Q134" s="60">
        <f t="shared" si="91"/>
        <v>0</v>
      </c>
      <c r="R134" s="60">
        <f t="shared" si="91"/>
        <v>445000</v>
      </c>
      <c r="S134" s="60">
        <f t="shared" si="91"/>
        <v>0</v>
      </c>
      <c r="T134" s="60">
        <f t="shared" si="91"/>
        <v>0</v>
      </c>
      <c r="U134" s="60">
        <f t="shared" si="91"/>
        <v>0</v>
      </c>
      <c r="V134" s="60">
        <f t="shared" si="91"/>
        <v>0</v>
      </c>
      <c r="W134" s="60">
        <f t="shared" si="91"/>
        <v>0</v>
      </c>
      <c r="X134" s="60">
        <f t="shared" si="91"/>
        <v>0</v>
      </c>
      <c r="Y134" s="60">
        <f t="shared" si="91"/>
        <v>0</v>
      </c>
      <c r="Z134" s="60">
        <f t="shared" si="91"/>
        <v>445000</v>
      </c>
      <c r="AA134" s="60">
        <f t="shared" si="91"/>
        <v>0</v>
      </c>
      <c r="AB134" s="60">
        <f t="shared" si="91"/>
        <v>0</v>
      </c>
      <c r="AC134" s="60">
        <f t="shared" si="91"/>
        <v>0</v>
      </c>
      <c r="AD134" s="60">
        <f t="shared" si="91"/>
        <v>0</v>
      </c>
      <c r="AE134" s="60">
        <f t="shared" si="91"/>
        <v>0</v>
      </c>
      <c r="AF134" s="60">
        <f t="shared" si="91"/>
        <v>0</v>
      </c>
      <c r="AG134" s="60">
        <f t="shared" si="91"/>
        <v>445000</v>
      </c>
      <c r="AH134" s="60">
        <f t="shared" si="91"/>
        <v>0</v>
      </c>
      <c r="AI134" s="4"/>
    </row>
    <row r="135" spans="1:35" ht="15" x14ac:dyDescent="0.25">
      <c r="A135" s="117"/>
      <c r="B135" s="117"/>
      <c r="C135" s="25" t="s">
        <v>18</v>
      </c>
      <c r="D135" s="60">
        <f t="shared" ref="D135:AH135" si="92">SUM(D37)</f>
        <v>0</v>
      </c>
      <c r="E135" s="60">
        <f t="shared" si="92"/>
        <v>0</v>
      </c>
      <c r="F135" s="60">
        <f t="shared" si="92"/>
        <v>0</v>
      </c>
      <c r="G135" s="60">
        <f t="shared" si="92"/>
        <v>0</v>
      </c>
      <c r="H135" s="60">
        <f t="shared" si="92"/>
        <v>0</v>
      </c>
      <c r="I135" s="60">
        <f t="shared" si="92"/>
        <v>0</v>
      </c>
      <c r="J135" s="60">
        <f t="shared" si="92"/>
        <v>0</v>
      </c>
      <c r="K135" s="60">
        <f t="shared" si="92"/>
        <v>0</v>
      </c>
      <c r="L135" s="60">
        <f t="shared" si="92"/>
        <v>0</v>
      </c>
      <c r="M135" s="60">
        <f t="shared" si="92"/>
        <v>0</v>
      </c>
      <c r="N135" s="60">
        <f t="shared" si="92"/>
        <v>0</v>
      </c>
      <c r="O135" s="60">
        <f t="shared" si="92"/>
        <v>0</v>
      </c>
      <c r="P135" s="60">
        <f t="shared" si="92"/>
        <v>0</v>
      </c>
      <c r="Q135" s="60">
        <f t="shared" si="92"/>
        <v>0</v>
      </c>
      <c r="R135" s="60">
        <f t="shared" si="92"/>
        <v>0</v>
      </c>
      <c r="S135" s="60">
        <f t="shared" si="92"/>
        <v>0</v>
      </c>
      <c r="T135" s="60">
        <f t="shared" si="92"/>
        <v>0</v>
      </c>
      <c r="U135" s="60">
        <f t="shared" si="92"/>
        <v>0</v>
      </c>
      <c r="V135" s="60">
        <f t="shared" si="92"/>
        <v>0</v>
      </c>
      <c r="W135" s="60">
        <f t="shared" si="92"/>
        <v>0</v>
      </c>
      <c r="X135" s="60">
        <f t="shared" si="92"/>
        <v>0</v>
      </c>
      <c r="Y135" s="60">
        <f t="shared" si="92"/>
        <v>0</v>
      </c>
      <c r="Z135" s="60">
        <f t="shared" si="92"/>
        <v>0</v>
      </c>
      <c r="AA135" s="60">
        <f t="shared" si="92"/>
        <v>0</v>
      </c>
      <c r="AB135" s="60">
        <f t="shared" si="92"/>
        <v>0</v>
      </c>
      <c r="AC135" s="60">
        <f t="shared" si="92"/>
        <v>0</v>
      </c>
      <c r="AD135" s="60">
        <f t="shared" si="92"/>
        <v>0</v>
      </c>
      <c r="AE135" s="60">
        <f t="shared" si="92"/>
        <v>0</v>
      </c>
      <c r="AF135" s="60">
        <f t="shared" si="92"/>
        <v>0</v>
      </c>
      <c r="AG135" s="60">
        <f t="shared" si="92"/>
        <v>0</v>
      </c>
      <c r="AH135" s="60">
        <f t="shared" si="92"/>
        <v>0</v>
      </c>
      <c r="AI135" s="4"/>
    </row>
    <row r="136" spans="1:35" ht="15" x14ac:dyDescent="0.25">
      <c r="A136" s="117"/>
      <c r="B136" s="117"/>
      <c r="C136" s="25" t="s">
        <v>42</v>
      </c>
      <c r="D136" s="60">
        <f t="shared" ref="D136:AH136" si="93">SUM(D38+D67)</f>
        <v>217000</v>
      </c>
      <c r="E136" s="60">
        <f t="shared" si="93"/>
        <v>0</v>
      </c>
      <c r="F136" s="60">
        <f t="shared" si="93"/>
        <v>0</v>
      </c>
      <c r="G136" s="60">
        <f t="shared" si="93"/>
        <v>0</v>
      </c>
      <c r="H136" s="60">
        <f t="shared" si="93"/>
        <v>0</v>
      </c>
      <c r="I136" s="60">
        <f t="shared" si="93"/>
        <v>0</v>
      </c>
      <c r="J136" s="60">
        <f t="shared" si="93"/>
        <v>0</v>
      </c>
      <c r="K136" s="60">
        <f t="shared" si="93"/>
        <v>0</v>
      </c>
      <c r="L136" s="60">
        <f t="shared" si="93"/>
        <v>217000</v>
      </c>
      <c r="M136" s="60">
        <f t="shared" si="93"/>
        <v>0</v>
      </c>
      <c r="N136" s="60">
        <f t="shared" si="93"/>
        <v>0</v>
      </c>
      <c r="O136" s="60">
        <f t="shared" si="93"/>
        <v>0</v>
      </c>
      <c r="P136" s="60">
        <f t="shared" si="93"/>
        <v>0</v>
      </c>
      <c r="Q136" s="60">
        <f t="shared" si="93"/>
        <v>0</v>
      </c>
      <c r="R136" s="60">
        <f t="shared" si="93"/>
        <v>217000</v>
      </c>
      <c r="S136" s="60">
        <f t="shared" si="93"/>
        <v>0</v>
      </c>
      <c r="T136" s="60">
        <f t="shared" si="93"/>
        <v>0</v>
      </c>
      <c r="U136" s="60">
        <f t="shared" si="93"/>
        <v>0</v>
      </c>
      <c r="V136" s="60">
        <f t="shared" si="93"/>
        <v>0</v>
      </c>
      <c r="W136" s="60">
        <f t="shared" si="93"/>
        <v>0</v>
      </c>
      <c r="X136" s="60">
        <f t="shared" si="93"/>
        <v>0</v>
      </c>
      <c r="Y136" s="60">
        <f t="shared" si="93"/>
        <v>0</v>
      </c>
      <c r="Z136" s="60">
        <f t="shared" si="93"/>
        <v>217000</v>
      </c>
      <c r="AA136" s="60">
        <f t="shared" si="93"/>
        <v>0</v>
      </c>
      <c r="AB136" s="60">
        <f t="shared" si="93"/>
        <v>0</v>
      </c>
      <c r="AC136" s="60">
        <f t="shared" si="93"/>
        <v>0</v>
      </c>
      <c r="AD136" s="60">
        <f t="shared" si="93"/>
        <v>0</v>
      </c>
      <c r="AE136" s="60">
        <f t="shared" si="93"/>
        <v>0</v>
      </c>
      <c r="AF136" s="60">
        <f t="shared" si="93"/>
        <v>0</v>
      </c>
      <c r="AG136" s="60">
        <f t="shared" si="93"/>
        <v>217000</v>
      </c>
      <c r="AH136" s="60">
        <f t="shared" si="93"/>
        <v>0</v>
      </c>
      <c r="AI136" s="4"/>
    </row>
    <row r="137" spans="1:35" ht="15" x14ac:dyDescent="0.25">
      <c r="A137" s="117"/>
      <c r="B137" s="117"/>
      <c r="C137" s="25" t="s">
        <v>19</v>
      </c>
      <c r="D137" s="60">
        <f t="shared" ref="D137:AH137" si="94">SUM(D39+D68+D106)</f>
        <v>0</v>
      </c>
      <c r="E137" s="60">
        <f t="shared" si="94"/>
        <v>667278</v>
      </c>
      <c r="F137" s="60">
        <f t="shared" si="94"/>
        <v>0</v>
      </c>
      <c r="G137" s="60">
        <f t="shared" si="94"/>
        <v>0</v>
      </c>
      <c r="H137" s="60">
        <f t="shared" si="94"/>
        <v>0</v>
      </c>
      <c r="I137" s="60">
        <f t="shared" si="94"/>
        <v>0</v>
      </c>
      <c r="J137" s="60">
        <f t="shared" si="94"/>
        <v>0</v>
      </c>
      <c r="K137" s="60">
        <f t="shared" si="94"/>
        <v>0</v>
      </c>
      <c r="L137" s="60">
        <f t="shared" si="94"/>
        <v>667278</v>
      </c>
      <c r="M137" s="60">
        <f t="shared" si="94"/>
        <v>0</v>
      </c>
      <c r="N137" s="60">
        <f t="shared" si="94"/>
        <v>0</v>
      </c>
      <c r="O137" s="60">
        <f t="shared" si="94"/>
        <v>0</v>
      </c>
      <c r="P137" s="60">
        <f t="shared" si="94"/>
        <v>0</v>
      </c>
      <c r="Q137" s="60">
        <f t="shared" si="94"/>
        <v>0</v>
      </c>
      <c r="R137" s="60">
        <f t="shared" si="94"/>
        <v>667278</v>
      </c>
      <c r="S137" s="60">
        <f t="shared" si="94"/>
        <v>0</v>
      </c>
      <c r="T137" s="60">
        <f t="shared" si="94"/>
        <v>0</v>
      </c>
      <c r="U137" s="60">
        <f t="shared" si="94"/>
        <v>0</v>
      </c>
      <c r="V137" s="60">
        <f t="shared" si="94"/>
        <v>0</v>
      </c>
      <c r="W137" s="60">
        <f t="shared" si="94"/>
        <v>0</v>
      </c>
      <c r="X137" s="60">
        <f t="shared" si="94"/>
        <v>0</v>
      </c>
      <c r="Y137" s="60">
        <f t="shared" si="94"/>
        <v>0</v>
      </c>
      <c r="Z137" s="60">
        <f t="shared" si="94"/>
        <v>667278</v>
      </c>
      <c r="AA137" s="60">
        <f t="shared" si="94"/>
        <v>0</v>
      </c>
      <c r="AB137" s="60">
        <f t="shared" si="94"/>
        <v>0</v>
      </c>
      <c r="AC137" s="60">
        <f t="shared" si="94"/>
        <v>0</v>
      </c>
      <c r="AD137" s="60">
        <f t="shared" si="94"/>
        <v>0</v>
      </c>
      <c r="AE137" s="60">
        <f t="shared" si="94"/>
        <v>0</v>
      </c>
      <c r="AF137" s="60">
        <f t="shared" si="94"/>
        <v>0</v>
      </c>
      <c r="AG137" s="60">
        <f t="shared" si="94"/>
        <v>667278</v>
      </c>
      <c r="AH137" s="60">
        <f t="shared" si="94"/>
        <v>667278</v>
      </c>
      <c r="AI137" s="4"/>
    </row>
    <row r="138" spans="1:35" ht="15" x14ac:dyDescent="0.25">
      <c r="A138" s="117"/>
      <c r="B138" s="117"/>
      <c r="C138" s="25" t="s">
        <v>39</v>
      </c>
      <c r="D138" s="60">
        <f t="shared" ref="D138:AH138" si="95">SUM(D40)</f>
        <v>150000</v>
      </c>
      <c r="E138" s="60">
        <f t="shared" si="95"/>
        <v>0</v>
      </c>
      <c r="F138" s="60">
        <f t="shared" si="95"/>
        <v>0</v>
      </c>
      <c r="G138" s="60">
        <f t="shared" si="95"/>
        <v>0</v>
      </c>
      <c r="H138" s="60">
        <f t="shared" si="95"/>
        <v>0</v>
      </c>
      <c r="I138" s="60">
        <f t="shared" si="95"/>
        <v>0</v>
      </c>
      <c r="J138" s="60">
        <f t="shared" si="95"/>
        <v>0</v>
      </c>
      <c r="K138" s="60">
        <f t="shared" si="95"/>
        <v>0</v>
      </c>
      <c r="L138" s="60">
        <f t="shared" si="95"/>
        <v>150000</v>
      </c>
      <c r="M138" s="60">
        <f t="shared" si="95"/>
        <v>0</v>
      </c>
      <c r="N138" s="60">
        <f t="shared" si="95"/>
        <v>0</v>
      </c>
      <c r="O138" s="60">
        <f t="shared" si="95"/>
        <v>0</v>
      </c>
      <c r="P138" s="60">
        <f t="shared" si="95"/>
        <v>0</v>
      </c>
      <c r="Q138" s="60">
        <f t="shared" si="95"/>
        <v>0</v>
      </c>
      <c r="R138" s="60">
        <f t="shared" si="95"/>
        <v>150000</v>
      </c>
      <c r="S138" s="60">
        <f t="shared" si="95"/>
        <v>0</v>
      </c>
      <c r="T138" s="60">
        <f t="shared" si="95"/>
        <v>0</v>
      </c>
      <c r="U138" s="60">
        <f t="shared" si="95"/>
        <v>0</v>
      </c>
      <c r="V138" s="60">
        <f t="shared" si="95"/>
        <v>0</v>
      </c>
      <c r="W138" s="60">
        <f t="shared" si="95"/>
        <v>0</v>
      </c>
      <c r="X138" s="60">
        <f t="shared" si="95"/>
        <v>0</v>
      </c>
      <c r="Y138" s="60">
        <f t="shared" si="95"/>
        <v>0</v>
      </c>
      <c r="Z138" s="60">
        <f t="shared" si="95"/>
        <v>150000</v>
      </c>
      <c r="AA138" s="60">
        <f t="shared" si="95"/>
        <v>0</v>
      </c>
      <c r="AB138" s="60">
        <f t="shared" si="95"/>
        <v>0</v>
      </c>
      <c r="AC138" s="60">
        <f t="shared" si="95"/>
        <v>0</v>
      </c>
      <c r="AD138" s="60">
        <f t="shared" si="95"/>
        <v>0</v>
      </c>
      <c r="AE138" s="60">
        <f t="shared" si="95"/>
        <v>0</v>
      </c>
      <c r="AF138" s="60">
        <f t="shared" si="95"/>
        <v>0</v>
      </c>
      <c r="AG138" s="60">
        <f t="shared" si="95"/>
        <v>150000</v>
      </c>
      <c r="AH138" s="60">
        <f t="shared" si="95"/>
        <v>0</v>
      </c>
      <c r="AI138" s="4"/>
    </row>
    <row r="139" spans="1:35" ht="15" x14ac:dyDescent="0.25">
      <c r="A139" s="117"/>
      <c r="B139" s="117"/>
      <c r="C139" s="76" t="s">
        <v>53</v>
      </c>
      <c r="D139" s="77">
        <f t="shared" ref="D139:AH139" si="96">SUM(D30+D41+D69+D95+D108+D110+D106)</f>
        <v>99836319</v>
      </c>
      <c r="E139" s="77">
        <f t="shared" si="96"/>
        <v>0</v>
      </c>
      <c r="F139" s="77">
        <f t="shared" si="96"/>
        <v>0</v>
      </c>
      <c r="G139" s="77">
        <f t="shared" si="96"/>
        <v>875086</v>
      </c>
      <c r="H139" s="77">
        <f t="shared" si="96"/>
        <v>0</v>
      </c>
      <c r="I139" s="77">
        <f t="shared" si="96"/>
        <v>0</v>
      </c>
      <c r="J139" s="77">
        <f t="shared" si="96"/>
        <v>0</v>
      </c>
      <c r="K139" s="77">
        <f t="shared" si="96"/>
        <v>0</v>
      </c>
      <c r="L139" s="77">
        <f t="shared" si="96"/>
        <v>100711405</v>
      </c>
      <c r="M139" s="77">
        <f t="shared" si="96"/>
        <v>0</v>
      </c>
      <c r="N139" s="77">
        <f t="shared" si="96"/>
        <v>0</v>
      </c>
      <c r="O139" s="77">
        <f t="shared" si="96"/>
        <v>0</v>
      </c>
      <c r="P139" s="77">
        <f t="shared" si="96"/>
        <v>0</v>
      </c>
      <c r="Q139" s="77">
        <f t="shared" si="96"/>
        <v>0</v>
      </c>
      <c r="R139" s="77">
        <f t="shared" si="96"/>
        <v>100711405</v>
      </c>
      <c r="S139" s="77">
        <f t="shared" si="96"/>
        <v>0</v>
      </c>
      <c r="T139" s="77">
        <f t="shared" si="96"/>
        <v>0</v>
      </c>
      <c r="U139" s="77">
        <f t="shared" si="96"/>
        <v>0</v>
      </c>
      <c r="V139" s="77">
        <f t="shared" si="96"/>
        <v>0</v>
      </c>
      <c r="W139" s="77">
        <f t="shared" si="96"/>
        <v>0</v>
      </c>
      <c r="X139" s="77">
        <f t="shared" si="96"/>
        <v>0</v>
      </c>
      <c r="Y139" s="77">
        <f t="shared" si="96"/>
        <v>0</v>
      </c>
      <c r="Z139" s="77">
        <f t="shared" si="96"/>
        <v>100711405</v>
      </c>
      <c r="AA139" s="77">
        <f t="shared" si="96"/>
        <v>0</v>
      </c>
      <c r="AB139" s="77">
        <f t="shared" si="96"/>
        <v>0</v>
      </c>
      <c r="AC139" s="77">
        <f t="shared" si="96"/>
        <v>0</v>
      </c>
      <c r="AD139" s="77">
        <f t="shared" si="96"/>
        <v>0</v>
      </c>
      <c r="AE139" s="77">
        <f t="shared" si="96"/>
        <v>0</v>
      </c>
      <c r="AF139" s="77">
        <f t="shared" si="96"/>
        <v>0</v>
      </c>
      <c r="AG139" s="77">
        <f t="shared" si="96"/>
        <v>100711405</v>
      </c>
      <c r="AH139" s="77">
        <f t="shared" si="96"/>
        <v>30705605</v>
      </c>
      <c r="AI139" s="4"/>
    </row>
    <row r="140" spans="1:35" ht="15" x14ac:dyDescent="0.25">
      <c r="A140" s="117"/>
      <c r="B140" s="117"/>
      <c r="C140" s="78" t="s">
        <v>16</v>
      </c>
      <c r="D140" s="77">
        <f t="shared" ref="D140:AH140" si="97">SUM(D31+D42+D70+D96+D107+D109+D111)</f>
        <v>13193613</v>
      </c>
      <c r="E140" s="77">
        <f t="shared" si="97"/>
        <v>0</v>
      </c>
      <c r="F140" s="77">
        <f t="shared" si="97"/>
        <v>0</v>
      </c>
      <c r="G140" s="77">
        <f t="shared" si="97"/>
        <v>113761</v>
      </c>
      <c r="H140" s="77">
        <f t="shared" si="97"/>
        <v>0</v>
      </c>
      <c r="I140" s="77">
        <f t="shared" si="97"/>
        <v>0</v>
      </c>
      <c r="J140" s="77">
        <f t="shared" si="97"/>
        <v>0</v>
      </c>
      <c r="K140" s="77">
        <f t="shared" si="97"/>
        <v>0</v>
      </c>
      <c r="L140" s="77">
        <f t="shared" si="97"/>
        <v>13307374</v>
      </c>
      <c r="M140" s="77">
        <f t="shared" si="97"/>
        <v>0</v>
      </c>
      <c r="N140" s="77">
        <f t="shared" si="97"/>
        <v>0</v>
      </c>
      <c r="O140" s="77">
        <f t="shared" si="97"/>
        <v>0</v>
      </c>
      <c r="P140" s="77">
        <f t="shared" si="97"/>
        <v>0</v>
      </c>
      <c r="Q140" s="77">
        <f t="shared" si="97"/>
        <v>0</v>
      </c>
      <c r="R140" s="77">
        <f t="shared" si="97"/>
        <v>13307374</v>
      </c>
      <c r="S140" s="77">
        <f t="shared" si="97"/>
        <v>0</v>
      </c>
      <c r="T140" s="77">
        <f t="shared" si="97"/>
        <v>0</v>
      </c>
      <c r="U140" s="77">
        <f t="shared" si="97"/>
        <v>0</v>
      </c>
      <c r="V140" s="77">
        <f t="shared" si="97"/>
        <v>0</v>
      </c>
      <c r="W140" s="77">
        <f t="shared" si="97"/>
        <v>0</v>
      </c>
      <c r="X140" s="77">
        <f t="shared" si="97"/>
        <v>0</v>
      </c>
      <c r="Y140" s="77">
        <f t="shared" si="97"/>
        <v>0</v>
      </c>
      <c r="Z140" s="77">
        <f t="shared" si="97"/>
        <v>13307374</v>
      </c>
      <c r="AA140" s="77">
        <f t="shared" si="97"/>
        <v>0</v>
      </c>
      <c r="AB140" s="77">
        <f t="shared" si="97"/>
        <v>0</v>
      </c>
      <c r="AC140" s="77">
        <f t="shared" si="97"/>
        <v>0</v>
      </c>
      <c r="AD140" s="77">
        <f t="shared" si="97"/>
        <v>0</v>
      </c>
      <c r="AE140" s="77">
        <f t="shared" si="97"/>
        <v>0</v>
      </c>
      <c r="AF140" s="77">
        <f t="shared" si="97"/>
        <v>0</v>
      </c>
      <c r="AG140" s="77">
        <f t="shared" si="97"/>
        <v>13307374</v>
      </c>
      <c r="AH140" s="77">
        <f t="shared" si="97"/>
        <v>4051387</v>
      </c>
      <c r="AI140" s="4"/>
    </row>
    <row r="141" spans="1:35" ht="15" x14ac:dyDescent="0.25">
      <c r="A141" s="117"/>
      <c r="B141" s="117"/>
      <c r="C141" s="25" t="s">
        <v>20</v>
      </c>
      <c r="D141" s="60">
        <f t="shared" ref="D141:AH141" si="98">SUM(D43+D71+D97)</f>
        <v>230000</v>
      </c>
      <c r="E141" s="60">
        <f t="shared" si="98"/>
        <v>0</v>
      </c>
      <c r="F141" s="60">
        <f t="shared" si="98"/>
        <v>0</v>
      </c>
      <c r="G141" s="60">
        <f t="shared" si="98"/>
        <v>0</v>
      </c>
      <c r="H141" s="60">
        <f t="shared" si="98"/>
        <v>0</v>
      </c>
      <c r="I141" s="60">
        <f t="shared" si="98"/>
        <v>0</v>
      </c>
      <c r="J141" s="60">
        <f t="shared" si="98"/>
        <v>0</v>
      </c>
      <c r="K141" s="60">
        <f t="shared" si="98"/>
        <v>0</v>
      </c>
      <c r="L141" s="60">
        <f t="shared" si="98"/>
        <v>230000</v>
      </c>
      <c r="M141" s="60">
        <f t="shared" si="98"/>
        <v>0</v>
      </c>
      <c r="N141" s="60">
        <f t="shared" si="98"/>
        <v>0</v>
      </c>
      <c r="O141" s="60">
        <f t="shared" si="98"/>
        <v>0</v>
      </c>
      <c r="P141" s="60">
        <f t="shared" si="98"/>
        <v>0</v>
      </c>
      <c r="Q141" s="60">
        <f t="shared" si="98"/>
        <v>0</v>
      </c>
      <c r="R141" s="60">
        <f t="shared" si="98"/>
        <v>230000</v>
      </c>
      <c r="S141" s="60">
        <f t="shared" si="98"/>
        <v>0</v>
      </c>
      <c r="T141" s="60">
        <f t="shared" si="98"/>
        <v>0</v>
      </c>
      <c r="U141" s="60">
        <f t="shared" si="98"/>
        <v>0</v>
      </c>
      <c r="V141" s="60">
        <f t="shared" si="98"/>
        <v>0</v>
      </c>
      <c r="W141" s="60">
        <f t="shared" si="98"/>
        <v>0</v>
      </c>
      <c r="X141" s="60">
        <f t="shared" si="98"/>
        <v>0</v>
      </c>
      <c r="Y141" s="60">
        <f t="shared" si="98"/>
        <v>0</v>
      </c>
      <c r="Z141" s="60">
        <f t="shared" si="98"/>
        <v>230000</v>
      </c>
      <c r="AA141" s="60">
        <f t="shared" si="98"/>
        <v>0</v>
      </c>
      <c r="AB141" s="60">
        <f t="shared" si="98"/>
        <v>0</v>
      </c>
      <c r="AC141" s="60">
        <f t="shared" si="98"/>
        <v>0</v>
      </c>
      <c r="AD141" s="60">
        <f t="shared" si="98"/>
        <v>0</v>
      </c>
      <c r="AE141" s="60">
        <f t="shared" si="98"/>
        <v>0</v>
      </c>
      <c r="AF141" s="60">
        <f t="shared" si="98"/>
        <v>0</v>
      </c>
      <c r="AG141" s="60">
        <f t="shared" si="98"/>
        <v>230000</v>
      </c>
      <c r="AH141" s="60">
        <f t="shared" si="98"/>
        <v>15394</v>
      </c>
      <c r="AI141" s="4"/>
    </row>
    <row r="142" spans="1:35" ht="15" x14ac:dyDescent="0.25">
      <c r="A142" s="117"/>
      <c r="B142" s="117"/>
      <c r="C142" s="25" t="s">
        <v>40</v>
      </c>
      <c r="D142" s="60">
        <f t="shared" ref="D142:AH142" si="99">SUM(D44+D72+D98)</f>
        <v>1600000</v>
      </c>
      <c r="E142" s="60">
        <f t="shared" si="99"/>
        <v>0</v>
      </c>
      <c r="F142" s="60">
        <f t="shared" si="99"/>
        <v>0</v>
      </c>
      <c r="G142" s="60">
        <f t="shared" si="99"/>
        <v>0</v>
      </c>
      <c r="H142" s="60">
        <f t="shared" si="99"/>
        <v>0</v>
      </c>
      <c r="I142" s="60">
        <f t="shared" si="99"/>
        <v>0</v>
      </c>
      <c r="J142" s="60">
        <f t="shared" si="99"/>
        <v>0</v>
      </c>
      <c r="K142" s="60">
        <f t="shared" si="99"/>
        <v>0</v>
      </c>
      <c r="L142" s="60">
        <f t="shared" si="99"/>
        <v>1600000</v>
      </c>
      <c r="M142" s="60">
        <f t="shared" si="99"/>
        <v>0</v>
      </c>
      <c r="N142" s="60">
        <f t="shared" si="99"/>
        <v>0</v>
      </c>
      <c r="O142" s="60">
        <f t="shared" si="99"/>
        <v>0</v>
      </c>
      <c r="P142" s="60">
        <f t="shared" si="99"/>
        <v>0</v>
      </c>
      <c r="Q142" s="60">
        <f t="shared" si="99"/>
        <v>0</v>
      </c>
      <c r="R142" s="60">
        <f t="shared" si="99"/>
        <v>1600000</v>
      </c>
      <c r="S142" s="60">
        <f t="shared" si="99"/>
        <v>0</v>
      </c>
      <c r="T142" s="60">
        <f t="shared" si="99"/>
        <v>0</v>
      </c>
      <c r="U142" s="60">
        <f t="shared" si="99"/>
        <v>0</v>
      </c>
      <c r="V142" s="60">
        <f t="shared" si="99"/>
        <v>0</v>
      </c>
      <c r="W142" s="60">
        <f t="shared" si="99"/>
        <v>0</v>
      </c>
      <c r="X142" s="60">
        <f t="shared" si="99"/>
        <v>0</v>
      </c>
      <c r="Y142" s="60">
        <f t="shared" si="99"/>
        <v>0</v>
      </c>
      <c r="Z142" s="60">
        <f t="shared" si="99"/>
        <v>1600000</v>
      </c>
      <c r="AA142" s="60">
        <f t="shared" si="99"/>
        <v>0</v>
      </c>
      <c r="AB142" s="60">
        <f t="shared" si="99"/>
        <v>0</v>
      </c>
      <c r="AC142" s="60">
        <f t="shared" si="99"/>
        <v>0</v>
      </c>
      <c r="AD142" s="60">
        <f t="shared" si="99"/>
        <v>0</v>
      </c>
      <c r="AE142" s="60">
        <f t="shared" si="99"/>
        <v>0</v>
      </c>
      <c r="AF142" s="60">
        <f t="shared" si="99"/>
        <v>0</v>
      </c>
      <c r="AG142" s="60">
        <f t="shared" si="99"/>
        <v>1600000</v>
      </c>
      <c r="AH142" s="60">
        <f t="shared" si="99"/>
        <v>0</v>
      </c>
      <c r="AI142" s="4"/>
    </row>
    <row r="143" spans="1:35" ht="15" x14ac:dyDescent="0.25">
      <c r="A143" s="117"/>
      <c r="B143" s="117"/>
      <c r="C143" s="25" t="s">
        <v>21</v>
      </c>
      <c r="D143" s="60">
        <f t="shared" ref="D143:AH143" si="100">SUM(D73+D45)</f>
        <v>332760</v>
      </c>
      <c r="E143" s="60">
        <f t="shared" si="100"/>
        <v>0</v>
      </c>
      <c r="F143" s="60">
        <f t="shared" si="100"/>
        <v>0</v>
      </c>
      <c r="G143" s="60">
        <f t="shared" si="100"/>
        <v>0</v>
      </c>
      <c r="H143" s="60">
        <f t="shared" si="100"/>
        <v>0</v>
      </c>
      <c r="I143" s="60">
        <f t="shared" si="100"/>
        <v>0</v>
      </c>
      <c r="J143" s="60">
        <f t="shared" si="100"/>
        <v>0</v>
      </c>
      <c r="K143" s="60">
        <f t="shared" si="100"/>
        <v>0</v>
      </c>
      <c r="L143" s="60">
        <f t="shared" si="100"/>
        <v>332760</v>
      </c>
      <c r="M143" s="60">
        <f t="shared" si="100"/>
        <v>0</v>
      </c>
      <c r="N143" s="60">
        <f t="shared" si="100"/>
        <v>0</v>
      </c>
      <c r="O143" s="60">
        <f t="shared" si="100"/>
        <v>0</v>
      </c>
      <c r="P143" s="60">
        <f t="shared" si="100"/>
        <v>0</v>
      </c>
      <c r="Q143" s="60">
        <f t="shared" si="100"/>
        <v>0</v>
      </c>
      <c r="R143" s="60">
        <f t="shared" si="100"/>
        <v>332760</v>
      </c>
      <c r="S143" s="60">
        <f t="shared" si="100"/>
        <v>0</v>
      </c>
      <c r="T143" s="60">
        <f t="shared" si="100"/>
        <v>0</v>
      </c>
      <c r="U143" s="60">
        <f t="shared" si="100"/>
        <v>0</v>
      </c>
      <c r="V143" s="60">
        <f t="shared" si="100"/>
        <v>0</v>
      </c>
      <c r="W143" s="60">
        <f t="shared" si="100"/>
        <v>0</v>
      </c>
      <c r="X143" s="60">
        <f t="shared" si="100"/>
        <v>0</v>
      </c>
      <c r="Y143" s="60">
        <f t="shared" si="100"/>
        <v>0</v>
      </c>
      <c r="Z143" s="60">
        <f t="shared" si="100"/>
        <v>332760</v>
      </c>
      <c r="AA143" s="60">
        <f t="shared" si="100"/>
        <v>0</v>
      </c>
      <c r="AB143" s="60">
        <f t="shared" si="100"/>
        <v>0</v>
      </c>
      <c r="AC143" s="60">
        <f t="shared" si="100"/>
        <v>0</v>
      </c>
      <c r="AD143" s="60">
        <f t="shared" si="100"/>
        <v>0</v>
      </c>
      <c r="AE143" s="60">
        <f t="shared" si="100"/>
        <v>0</v>
      </c>
      <c r="AF143" s="60">
        <f t="shared" si="100"/>
        <v>0</v>
      </c>
      <c r="AG143" s="60">
        <f t="shared" si="100"/>
        <v>332760</v>
      </c>
      <c r="AH143" s="60">
        <f t="shared" si="100"/>
        <v>132542</v>
      </c>
      <c r="AI143" s="4"/>
    </row>
    <row r="144" spans="1:35" ht="15" x14ac:dyDescent="0.25">
      <c r="A144" s="117"/>
      <c r="B144" s="117"/>
      <c r="C144" s="25" t="s">
        <v>22</v>
      </c>
      <c r="D144" s="60">
        <f t="shared" ref="D144:AH144" si="101">SUM(D74+D46)</f>
        <v>53082</v>
      </c>
      <c r="E144" s="60">
        <f t="shared" si="101"/>
        <v>0</v>
      </c>
      <c r="F144" s="60">
        <f t="shared" si="101"/>
        <v>0</v>
      </c>
      <c r="G144" s="60">
        <f t="shared" si="101"/>
        <v>0</v>
      </c>
      <c r="H144" s="60">
        <f t="shared" si="101"/>
        <v>0</v>
      </c>
      <c r="I144" s="60">
        <f t="shared" si="101"/>
        <v>0</v>
      </c>
      <c r="J144" s="60">
        <f t="shared" si="101"/>
        <v>0</v>
      </c>
      <c r="K144" s="60">
        <f t="shared" si="101"/>
        <v>0</v>
      </c>
      <c r="L144" s="60">
        <f t="shared" si="101"/>
        <v>53082</v>
      </c>
      <c r="M144" s="60">
        <f t="shared" si="101"/>
        <v>0</v>
      </c>
      <c r="N144" s="60">
        <f t="shared" si="101"/>
        <v>0</v>
      </c>
      <c r="O144" s="60">
        <f t="shared" si="101"/>
        <v>0</v>
      </c>
      <c r="P144" s="60">
        <f t="shared" si="101"/>
        <v>0</v>
      </c>
      <c r="Q144" s="60">
        <f t="shared" si="101"/>
        <v>0</v>
      </c>
      <c r="R144" s="60">
        <f t="shared" si="101"/>
        <v>53082</v>
      </c>
      <c r="S144" s="60">
        <f t="shared" si="101"/>
        <v>0</v>
      </c>
      <c r="T144" s="60">
        <f t="shared" si="101"/>
        <v>0</v>
      </c>
      <c r="U144" s="60">
        <f t="shared" si="101"/>
        <v>0</v>
      </c>
      <c r="V144" s="60">
        <f t="shared" si="101"/>
        <v>0</v>
      </c>
      <c r="W144" s="60">
        <f t="shared" si="101"/>
        <v>0</v>
      </c>
      <c r="X144" s="60">
        <f t="shared" si="101"/>
        <v>0</v>
      </c>
      <c r="Y144" s="60">
        <f t="shared" si="101"/>
        <v>0</v>
      </c>
      <c r="Z144" s="60">
        <f t="shared" si="101"/>
        <v>53082</v>
      </c>
      <c r="AA144" s="60">
        <f t="shared" si="101"/>
        <v>0</v>
      </c>
      <c r="AB144" s="60">
        <f t="shared" si="101"/>
        <v>0</v>
      </c>
      <c r="AC144" s="60">
        <f t="shared" si="101"/>
        <v>0</v>
      </c>
      <c r="AD144" s="60">
        <f t="shared" si="101"/>
        <v>0</v>
      </c>
      <c r="AE144" s="60">
        <f t="shared" si="101"/>
        <v>0</v>
      </c>
      <c r="AF144" s="60">
        <f t="shared" si="101"/>
        <v>0</v>
      </c>
      <c r="AG144" s="60">
        <f t="shared" si="101"/>
        <v>53082</v>
      </c>
      <c r="AH144" s="60">
        <f t="shared" si="101"/>
        <v>14787</v>
      </c>
      <c r="AI144" s="4"/>
    </row>
    <row r="145" spans="1:35" ht="15" x14ac:dyDescent="0.25">
      <c r="A145" s="117"/>
      <c r="B145" s="117"/>
      <c r="C145" s="62" t="s">
        <v>75</v>
      </c>
      <c r="D145" s="60">
        <f t="shared" ref="D145:AH145" si="102">SUM(D47+D75)</f>
        <v>871467</v>
      </c>
      <c r="E145" s="60">
        <f t="shared" si="102"/>
        <v>0</v>
      </c>
      <c r="F145" s="60">
        <f t="shared" si="102"/>
        <v>0</v>
      </c>
      <c r="G145" s="60">
        <f t="shared" si="102"/>
        <v>0</v>
      </c>
      <c r="H145" s="60">
        <f t="shared" si="102"/>
        <v>0</v>
      </c>
      <c r="I145" s="60">
        <f t="shared" si="102"/>
        <v>0</v>
      </c>
      <c r="J145" s="60">
        <f t="shared" si="102"/>
        <v>0</v>
      </c>
      <c r="K145" s="60">
        <f t="shared" si="102"/>
        <v>0</v>
      </c>
      <c r="L145" s="60">
        <f t="shared" si="102"/>
        <v>871467</v>
      </c>
      <c r="M145" s="60">
        <f t="shared" si="102"/>
        <v>0</v>
      </c>
      <c r="N145" s="60">
        <f t="shared" si="102"/>
        <v>0</v>
      </c>
      <c r="O145" s="60">
        <f t="shared" si="102"/>
        <v>0</v>
      </c>
      <c r="P145" s="60">
        <f t="shared" si="102"/>
        <v>0</v>
      </c>
      <c r="Q145" s="60">
        <f t="shared" si="102"/>
        <v>0</v>
      </c>
      <c r="R145" s="60">
        <f t="shared" si="102"/>
        <v>871467</v>
      </c>
      <c r="S145" s="60">
        <f t="shared" si="102"/>
        <v>0</v>
      </c>
      <c r="T145" s="60">
        <f t="shared" si="102"/>
        <v>0</v>
      </c>
      <c r="U145" s="60">
        <f t="shared" si="102"/>
        <v>0</v>
      </c>
      <c r="V145" s="60">
        <f t="shared" si="102"/>
        <v>0</v>
      </c>
      <c r="W145" s="60">
        <f t="shared" si="102"/>
        <v>0</v>
      </c>
      <c r="X145" s="60">
        <f t="shared" si="102"/>
        <v>0</v>
      </c>
      <c r="Y145" s="60">
        <f t="shared" si="102"/>
        <v>0</v>
      </c>
      <c r="Z145" s="60">
        <f t="shared" si="102"/>
        <v>871467</v>
      </c>
      <c r="AA145" s="60">
        <f t="shared" si="102"/>
        <v>0</v>
      </c>
      <c r="AB145" s="60">
        <f t="shared" si="102"/>
        <v>0</v>
      </c>
      <c r="AC145" s="60">
        <f t="shared" si="102"/>
        <v>0</v>
      </c>
      <c r="AD145" s="60">
        <f t="shared" si="102"/>
        <v>0</v>
      </c>
      <c r="AE145" s="60">
        <f t="shared" si="102"/>
        <v>0</v>
      </c>
      <c r="AF145" s="60">
        <f t="shared" si="102"/>
        <v>0</v>
      </c>
      <c r="AG145" s="60">
        <f t="shared" si="102"/>
        <v>871467</v>
      </c>
      <c r="AH145" s="60">
        <f t="shared" si="102"/>
        <v>264586</v>
      </c>
      <c r="AI145" s="4"/>
    </row>
    <row r="146" spans="1:35" ht="15" x14ac:dyDescent="0.25">
      <c r="A146" s="117"/>
      <c r="B146" s="117"/>
      <c r="C146" s="62" t="s">
        <v>76</v>
      </c>
      <c r="D146" s="60">
        <f t="shared" ref="D146:AH146" si="103">SUM(D48+D76)</f>
        <v>5317752</v>
      </c>
      <c r="E146" s="60">
        <f t="shared" si="103"/>
        <v>0</v>
      </c>
      <c r="F146" s="60">
        <f t="shared" si="103"/>
        <v>0</v>
      </c>
      <c r="G146" s="60">
        <f t="shared" si="103"/>
        <v>0</v>
      </c>
      <c r="H146" s="60">
        <f t="shared" si="103"/>
        <v>0</v>
      </c>
      <c r="I146" s="60">
        <f t="shared" si="103"/>
        <v>0</v>
      </c>
      <c r="J146" s="60">
        <f t="shared" si="103"/>
        <v>0</v>
      </c>
      <c r="K146" s="60">
        <f t="shared" si="103"/>
        <v>0</v>
      </c>
      <c r="L146" s="60">
        <f t="shared" si="103"/>
        <v>5317752</v>
      </c>
      <c r="M146" s="60">
        <f t="shared" si="103"/>
        <v>0</v>
      </c>
      <c r="N146" s="60">
        <f t="shared" si="103"/>
        <v>0</v>
      </c>
      <c r="O146" s="60">
        <f t="shared" si="103"/>
        <v>0</v>
      </c>
      <c r="P146" s="60">
        <f t="shared" si="103"/>
        <v>0</v>
      </c>
      <c r="Q146" s="60">
        <f t="shared" si="103"/>
        <v>0</v>
      </c>
      <c r="R146" s="60">
        <f t="shared" si="103"/>
        <v>5317752</v>
      </c>
      <c r="S146" s="60">
        <f t="shared" si="103"/>
        <v>0</v>
      </c>
      <c r="T146" s="60">
        <f t="shared" si="103"/>
        <v>0</v>
      </c>
      <c r="U146" s="60">
        <f t="shared" si="103"/>
        <v>0</v>
      </c>
      <c r="V146" s="60">
        <f t="shared" si="103"/>
        <v>0</v>
      </c>
      <c r="W146" s="60">
        <f t="shared" si="103"/>
        <v>0</v>
      </c>
      <c r="X146" s="60">
        <f t="shared" si="103"/>
        <v>0</v>
      </c>
      <c r="Y146" s="60">
        <f t="shared" si="103"/>
        <v>0</v>
      </c>
      <c r="Z146" s="60">
        <f t="shared" si="103"/>
        <v>5317752</v>
      </c>
      <c r="AA146" s="60">
        <f t="shared" si="103"/>
        <v>0</v>
      </c>
      <c r="AB146" s="60">
        <f t="shared" si="103"/>
        <v>0</v>
      </c>
      <c r="AC146" s="60">
        <f t="shared" si="103"/>
        <v>0</v>
      </c>
      <c r="AD146" s="60">
        <f t="shared" si="103"/>
        <v>0</v>
      </c>
      <c r="AE146" s="60">
        <f t="shared" si="103"/>
        <v>0</v>
      </c>
      <c r="AF146" s="60">
        <f t="shared" si="103"/>
        <v>0</v>
      </c>
      <c r="AG146" s="60">
        <f t="shared" si="103"/>
        <v>5317752</v>
      </c>
      <c r="AH146" s="60">
        <f t="shared" si="103"/>
        <v>2690527</v>
      </c>
      <c r="AI146" s="4"/>
    </row>
    <row r="147" spans="1:35" ht="15" x14ac:dyDescent="0.25">
      <c r="A147" s="117"/>
      <c r="B147" s="117"/>
      <c r="C147" s="62" t="s">
        <v>77</v>
      </c>
      <c r="D147" s="60">
        <f t="shared" ref="D147:AH147" si="104">SUM(D49+D77)</f>
        <v>355000</v>
      </c>
      <c r="E147" s="60">
        <f t="shared" si="104"/>
        <v>0</v>
      </c>
      <c r="F147" s="60">
        <f t="shared" si="104"/>
        <v>0</v>
      </c>
      <c r="G147" s="60">
        <f t="shared" si="104"/>
        <v>0</v>
      </c>
      <c r="H147" s="60">
        <f t="shared" si="104"/>
        <v>0</v>
      </c>
      <c r="I147" s="60">
        <f t="shared" si="104"/>
        <v>0</v>
      </c>
      <c r="J147" s="60">
        <f t="shared" si="104"/>
        <v>0</v>
      </c>
      <c r="K147" s="60">
        <f t="shared" si="104"/>
        <v>0</v>
      </c>
      <c r="L147" s="60">
        <f t="shared" si="104"/>
        <v>355000</v>
      </c>
      <c r="M147" s="60">
        <f t="shared" si="104"/>
        <v>0</v>
      </c>
      <c r="N147" s="60">
        <f t="shared" si="104"/>
        <v>0</v>
      </c>
      <c r="O147" s="60">
        <f t="shared" si="104"/>
        <v>0</v>
      </c>
      <c r="P147" s="60">
        <f t="shared" si="104"/>
        <v>0</v>
      </c>
      <c r="Q147" s="60">
        <f t="shared" si="104"/>
        <v>0</v>
      </c>
      <c r="R147" s="60">
        <f t="shared" si="104"/>
        <v>355000</v>
      </c>
      <c r="S147" s="60">
        <f t="shared" si="104"/>
        <v>0</v>
      </c>
      <c r="T147" s="60">
        <f t="shared" si="104"/>
        <v>0</v>
      </c>
      <c r="U147" s="60">
        <f t="shared" si="104"/>
        <v>0</v>
      </c>
      <c r="V147" s="60">
        <f t="shared" si="104"/>
        <v>0</v>
      </c>
      <c r="W147" s="60">
        <f t="shared" si="104"/>
        <v>0</v>
      </c>
      <c r="X147" s="60">
        <f t="shared" si="104"/>
        <v>0</v>
      </c>
      <c r="Y147" s="60">
        <f t="shared" si="104"/>
        <v>0</v>
      </c>
      <c r="Z147" s="60">
        <f t="shared" si="104"/>
        <v>355000</v>
      </c>
      <c r="AA147" s="60">
        <f t="shared" si="104"/>
        <v>0</v>
      </c>
      <c r="AB147" s="60">
        <f t="shared" si="104"/>
        <v>0</v>
      </c>
      <c r="AC147" s="60">
        <f t="shared" si="104"/>
        <v>0</v>
      </c>
      <c r="AD147" s="60">
        <f t="shared" si="104"/>
        <v>0</v>
      </c>
      <c r="AE147" s="60">
        <f t="shared" si="104"/>
        <v>0</v>
      </c>
      <c r="AF147" s="60">
        <f t="shared" si="104"/>
        <v>0</v>
      </c>
      <c r="AG147" s="60">
        <f t="shared" si="104"/>
        <v>355000</v>
      </c>
      <c r="AH147" s="60">
        <f t="shared" si="104"/>
        <v>62991</v>
      </c>
      <c r="AI147" s="4"/>
    </row>
    <row r="148" spans="1:35" ht="15" x14ac:dyDescent="0.25">
      <c r="A148" s="117"/>
      <c r="B148" s="117"/>
      <c r="C148" s="25" t="s">
        <v>29</v>
      </c>
      <c r="D148" s="60">
        <f t="shared" ref="D148:AH148" si="105">SUM(D78)</f>
        <v>12050654</v>
      </c>
      <c r="E148" s="60">
        <f t="shared" si="105"/>
        <v>0</v>
      </c>
      <c r="F148" s="60">
        <f t="shared" si="105"/>
        <v>0</v>
      </c>
      <c r="G148" s="60">
        <f t="shared" si="105"/>
        <v>0</v>
      </c>
      <c r="H148" s="60">
        <f t="shared" si="105"/>
        <v>0</v>
      </c>
      <c r="I148" s="60">
        <f t="shared" si="105"/>
        <v>0</v>
      </c>
      <c r="J148" s="60">
        <f t="shared" si="105"/>
        <v>0</v>
      </c>
      <c r="K148" s="60">
        <f t="shared" si="105"/>
        <v>0</v>
      </c>
      <c r="L148" s="60">
        <f t="shared" si="105"/>
        <v>12050654</v>
      </c>
      <c r="M148" s="60">
        <f t="shared" si="105"/>
        <v>0</v>
      </c>
      <c r="N148" s="60">
        <f t="shared" si="105"/>
        <v>0</v>
      </c>
      <c r="O148" s="60">
        <f t="shared" si="105"/>
        <v>0</v>
      </c>
      <c r="P148" s="60">
        <f t="shared" si="105"/>
        <v>0</v>
      </c>
      <c r="Q148" s="60">
        <f t="shared" si="105"/>
        <v>0</v>
      </c>
      <c r="R148" s="60">
        <f t="shared" si="105"/>
        <v>12050654</v>
      </c>
      <c r="S148" s="60">
        <f t="shared" si="105"/>
        <v>0</v>
      </c>
      <c r="T148" s="60">
        <f t="shared" si="105"/>
        <v>0</v>
      </c>
      <c r="U148" s="60">
        <f t="shared" si="105"/>
        <v>0</v>
      </c>
      <c r="V148" s="60">
        <f t="shared" si="105"/>
        <v>0</v>
      </c>
      <c r="W148" s="60">
        <f t="shared" si="105"/>
        <v>0</v>
      </c>
      <c r="X148" s="60">
        <f t="shared" si="105"/>
        <v>0</v>
      </c>
      <c r="Y148" s="60">
        <f t="shared" si="105"/>
        <v>0</v>
      </c>
      <c r="Z148" s="60">
        <f t="shared" si="105"/>
        <v>12050654</v>
      </c>
      <c r="AA148" s="60">
        <f t="shared" si="105"/>
        <v>0</v>
      </c>
      <c r="AB148" s="60">
        <f t="shared" si="105"/>
        <v>0</v>
      </c>
      <c r="AC148" s="60">
        <f t="shared" si="105"/>
        <v>0</v>
      </c>
      <c r="AD148" s="60">
        <f t="shared" si="105"/>
        <v>0</v>
      </c>
      <c r="AE148" s="60">
        <f t="shared" si="105"/>
        <v>0</v>
      </c>
      <c r="AF148" s="60">
        <f t="shared" si="105"/>
        <v>0</v>
      </c>
      <c r="AG148" s="60">
        <f t="shared" si="105"/>
        <v>12050654</v>
      </c>
      <c r="AH148" s="60">
        <f t="shared" si="105"/>
        <v>3398785</v>
      </c>
      <c r="AI148" s="4"/>
    </row>
    <row r="149" spans="1:35" ht="15" x14ac:dyDescent="0.25">
      <c r="A149" s="117"/>
      <c r="B149" s="117"/>
      <c r="C149" s="25" t="s">
        <v>24</v>
      </c>
      <c r="D149" s="60">
        <f t="shared" ref="D149:AH149" si="106">SUM(D79+D50)</f>
        <v>941368</v>
      </c>
      <c r="E149" s="60">
        <f t="shared" si="106"/>
        <v>0</v>
      </c>
      <c r="F149" s="60">
        <f t="shared" si="106"/>
        <v>0</v>
      </c>
      <c r="G149" s="60">
        <f t="shared" si="106"/>
        <v>0</v>
      </c>
      <c r="H149" s="60">
        <f t="shared" si="106"/>
        <v>0</v>
      </c>
      <c r="I149" s="60">
        <f t="shared" si="106"/>
        <v>0</v>
      </c>
      <c r="J149" s="60">
        <f t="shared" si="106"/>
        <v>0</v>
      </c>
      <c r="K149" s="60">
        <f t="shared" si="106"/>
        <v>0</v>
      </c>
      <c r="L149" s="60">
        <f t="shared" si="106"/>
        <v>941368</v>
      </c>
      <c r="M149" s="60">
        <f t="shared" si="106"/>
        <v>0</v>
      </c>
      <c r="N149" s="60">
        <f t="shared" si="106"/>
        <v>0</v>
      </c>
      <c r="O149" s="60">
        <f t="shared" si="106"/>
        <v>0</v>
      </c>
      <c r="P149" s="60">
        <f t="shared" si="106"/>
        <v>0</v>
      </c>
      <c r="Q149" s="60">
        <f t="shared" si="106"/>
        <v>0</v>
      </c>
      <c r="R149" s="60">
        <f t="shared" si="106"/>
        <v>941368</v>
      </c>
      <c r="S149" s="60">
        <f t="shared" si="106"/>
        <v>0</v>
      </c>
      <c r="T149" s="60">
        <f t="shared" si="106"/>
        <v>0</v>
      </c>
      <c r="U149" s="60">
        <f t="shared" si="106"/>
        <v>0</v>
      </c>
      <c r="V149" s="60">
        <f t="shared" si="106"/>
        <v>0</v>
      </c>
      <c r="W149" s="60">
        <f t="shared" si="106"/>
        <v>0</v>
      </c>
      <c r="X149" s="60">
        <f t="shared" si="106"/>
        <v>0</v>
      </c>
      <c r="Y149" s="60">
        <f t="shared" si="106"/>
        <v>0</v>
      </c>
      <c r="Z149" s="60">
        <f t="shared" si="106"/>
        <v>941368</v>
      </c>
      <c r="AA149" s="60">
        <f t="shared" si="106"/>
        <v>0</v>
      </c>
      <c r="AB149" s="60">
        <f t="shared" si="106"/>
        <v>0</v>
      </c>
      <c r="AC149" s="60">
        <f t="shared" si="106"/>
        <v>0</v>
      </c>
      <c r="AD149" s="60">
        <f t="shared" si="106"/>
        <v>0</v>
      </c>
      <c r="AE149" s="60">
        <f t="shared" si="106"/>
        <v>0</v>
      </c>
      <c r="AF149" s="60">
        <f t="shared" si="106"/>
        <v>0</v>
      </c>
      <c r="AG149" s="60">
        <f t="shared" si="106"/>
        <v>941368</v>
      </c>
      <c r="AH149" s="60">
        <f t="shared" si="106"/>
        <v>11282</v>
      </c>
      <c r="AI149" s="4"/>
    </row>
    <row r="150" spans="1:35" ht="15" x14ac:dyDescent="0.25">
      <c r="A150" s="117"/>
      <c r="B150" s="117"/>
      <c r="C150" s="25" t="s">
        <v>46</v>
      </c>
      <c r="D150" s="60">
        <f t="shared" ref="D150:AH150" si="107">SUM(D51,D80)</f>
        <v>6000</v>
      </c>
      <c r="E150" s="60">
        <f t="shared" si="107"/>
        <v>0</v>
      </c>
      <c r="F150" s="60">
        <f t="shared" si="107"/>
        <v>0</v>
      </c>
      <c r="G150" s="60">
        <f t="shared" si="107"/>
        <v>0</v>
      </c>
      <c r="H150" s="60">
        <f t="shared" si="107"/>
        <v>0</v>
      </c>
      <c r="I150" s="60">
        <f t="shared" si="107"/>
        <v>0</v>
      </c>
      <c r="J150" s="60">
        <f t="shared" si="107"/>
        <v>0</v>
      </c>
      <c r="K150" s="60">
        <f t="shared" si="107"/>
        <v>0</v>
      </c>
      <c r="L150" s="60">
        <f t="shared" si="107"/>
        <v>6000</v>
      </c>
      <c r="M150" s="60">
        <f t="shared" si="107"/>
        <v>0</v>
      </c>
      <c r="N150" s="60">
        <f t="shared" si="107"/>
        <v>0</v>
      </c>
      <c r="O150" s="60">
        <f t="shared" si="107"/>
        <v>0</v>
      </c>
      <c r="P150" s="60">
        <f t="shared" si="107"/>
        <v>0</v>
      </c>
      <c r="Q150" s="60">
        <f t="shared" si="107"/>
        <v>0</v>
      </c>
      <c r="R150" s="60">
        <f t="shared" si="107"/>
        <v>6000</v>
      </c>
      <c r="S150" s="60">
        <f t="shared" si="107"/>
        <v>0</v>
      </c>
      <c r="T150" s="60">
        <f t="shared" si="107"/>
        <v>0</v>
      </c>
      <c r="U150" s="60">
        <f t="shared" si="107"/>
        <v>0</v>
      </c>
      <c r="V150" s="60">
        <f t="shared" si="107"/>
        <v>0</v>
      </c>
      <c r="W150" s="60">
        <f t="shared" si="107"/>
        <v>0</v>
      </c>
      <c r="X150" s="60">
        <f t="shared" si="107"/>
        <v>0</v>
      </c>
      <c r="Y150" s="60">
        <f t="shared" si="107"/>
        <v>0</v>
      </c>
      <c r="Z150" s="60">
        <f t="shared" si="107"/>
        <v>6000</v>
      </c>
      <c r="AA150" s="60">
        <f t="shared" si="107"/>
        <v>0</v>
      </c>
      <c r="AB150" s="60">
        <f t="shared" si="107"/>
        <v>0</v>
      </c>
      <c r="AC150" s="60">
        <f t="shared" si="107"/>
        <v>0</v>
      </c>
      <c r="AD150" s="60">
        <f t="shared" si="107"/>
        <v>0</v>
      </c>
      <c r="AE150" s="60">
        <f t="shared" si="107"/>
        <v>0</v>
      </c>
      <c r="AF150" s="60">
        <f t="shared" si="107"/>
        <v>0</v>
      </c>
      <c r="AG150" s="60">
        <f t="shared" si="107"/>
        <v>6000</v>
      </c>
      <c r="AH150" s="60">
        <f t="shared" si="107"/>
        <v>2073</v>
      </c>
      <c r="AI150" s="4"/>
    </row>
    <row r="151" spans="1:35" ht="15" x14ac:dyDescent="0.25">
      <c r="A151" s="117"/>
      <c r="B151" s="117"/>
      <c r="C151" s="62" t="s">
        <v>25</v>
      </c>
      <c r="D151" s="60">
        <f t="shared" ref="D151:AH151" si="108">SUM(D52)</f>
        <v>0</v>
      </c>
      <c r="E151" s="60">
        <f t="shared" si="108"/>
        <v>0</v>
      </c>
      <c r="F151" s="60">
        <f t="shared" si="108"/>
        <v>0</v>
      </c>
      <c r="G151" s="60">
        <f t="shared" si="108"/>
        <v>0</v>
      </c>
      <c r="H151" s="60">
        <f t="shared" si="108"/>
        <v>0</v>
      </c>
      <c r="I151" s="60">
        <f t="shared" si="108"/>
        <v>0</v>
      </c>
      <c r="J151" s="60">
        <f t="shared" si="108"/>
        <v>0</v>
      </c>
      <c r="K151" s="60">
        <f t="shared" si="108"/>
        <v>0</v>
      </c>
      <c r="L151" s="60">
        <f t="shared" si="108"/>
        <v>0</v>
      </c>
      <c r="M151" s="60">
        <f t="shared" si="108"/>
        <v>0</v>
      </c>
      <c r="N151" s="60">
        <f t="shared" si="108"/>
        <v>0</v>
      </c>
      <c r="O151" s="60">
        <f t="shared" si="108"/>
        <v>0</v>
      </c>
      <c r="P151" s="60">
        <f t="shared" si="108"/>
        <v>0</v>
      </c>
      <c r="Q151" s="60">
        <f t="shared" si="108"/>
        <v>0</v>
      </c>
      <c r="R151" s="60">
        <f t="shared" si="108"/>
        <v>0</v>
      </c>
      <c r="S151" s="60">
        <f t="shared" si="108"/>
        <v>0</v>
      </c>
      <c r="T151" s="60">
        <f t="shared" si="108"/>
        <v>0</v>
      </c>
      <c r="U151" s="60">
        <f t="shared" si="108"/>
        <v>0</v>
      </c>
      <c r="V151" s="60">
        <f t="shared" si="108"/>
        <v>0</v>
      </c>
      <c r="W151" s="60">
        <f t="shared" si="108"/>
        <v>0</v>
      </c>
      <c r="X151" s="60">
        <f t="shared" si="108"/>
        <v>0</v>
      </c>
      <c r="Y151" s="60">
        <f t="shared" si="108"/>
        <v>0</v>
      </c>
      <c r="Z151" s="60">
        <f t="shared" si="108"/>
        <v>0</v>
      </c>
      <c r="AA151" s="60">
        <f t="shared" si="108"/>
        <v>0</v>
      </c>
      <c r="AB151" s="60">
        <f t="shared" si="108"/>
        <v>0</v>
      </c>
      <c r="AC151" s="60">
        <f t="shared" si="108"/>
        <v>0</v>
      </c>
      <c r="AD151" s="60">
        <f t="shared" si="108"/>
        <v>0</v>
      </c>
      <c r="AE151" s="60">
        <f t="shared" si="108"/>
        <v>0</v>
      </c>
      <c r="AF151" s="60">
        <f t="shared" si="108"/>
        <v>0</v>
      </c>
      <c r="AG151" s="60">
        <f t="shared" si="108"/>
        <v>0</v>
      </c>
      <c r="AH151" s="60">
        <f t="shared" si="108"/>
        <v>0</v>
      </c>
      <c r="AI151" s="4"/>
    </row>
    <row r="152" spans="1:35" ht="15" x14ac:dyDescent="0.25">
      <c r="A152" s="117"/>
      <c r="B152" s="117"/>
      <c r="C152" s="25" t="s">
        <v>26</v>
      </c>
      <c r="D152" s="60">
        <f t="shared" ref="D152:AH152" si="109">SUM(D81+D53)</f>
        <v>1392958</v>
      </c>
      <c r="E152" s="60">
        <f t="shared" si="109"/>
        <v>0</v>
      </c>
      <c r="F152" s="60">
        <f t="shared" si="109"/>
        <v>0</v>
      </c>
      <c r="G152" s="60">
        <f t="shared" si="109"/>
        <v>0</v>
      </c>
      <c r="H152" s="60">
        <f t="shared" si="109"/>
        <v>0</v>
      </c>
      <c r="I152" s="60">
        <f t="shared" si="109"/>
        <v>0</v>
      </c>
      <c r="J152" s="60">
        <f t="shared" si="109"/>
        <v>0</v>
      </c>
      <c r="K152" s="60">
        <f t="shared" si="109"/>
        <v>0</v>
      </c>
      <c r="L152" s="60">
        <f t="shared" si="109"/>
        <v>1392958</v>
      </c>
      <c r="M152" s="60">
        <f t="shared" si="109"/>
        <v>0</v>
      </c>
      <c r="N152" s="60">
        <f t="shared" si="109"/>
        <v>0</v>
      </c>
      <c r="O152" s="60">
        <f t="shared" si="109"/>
        <v>0</v>
      </c>
      <c r="P152" s="60">
        <f t="shared" si="109"/>
        <v>0</v>
      </c>
      <c r="Q152" s="60">
        <f t="shared" si="109"/>
        <v>0</v>
      </c>
      <c r="R152" s="60">
        <f t="shared" si="109"/>
        <v>1392958</v>
      </c>
      <c r="S152" s="60">
        <f t="shared" si="109"/>
        <v>0</v>
      </c>
      <c r="T152" s="60">
        <f t="shared" si="109"/>
        <v>0</v>
      </c>
      <c r="U152" s="60">
        <f t="shared" si="109"/>
        <v>0</v>
      </c>
      <c r="V152" s="60">
        <f t="shared" si="109"/>
        <v>0</v>
      </c>
      <c r="W152" s="60">
        <f t="shared" si="109"/>
        <v>0</v>
      </c>
      <c r="X152" s="60">
        <f t="shared" si="109"/>
        <v>0</v>
      </c>
      <c r="Y152" s="60">
        <f t="shared" si="109"/>
        <v>0</v>
      </c>
      <c r="Z152" s="60">
        <f t="shared" si="109"/>
        <v>1392958</v>
      </c>
      <c r="AA152" s="60">
        <f t="shared" si="109"/>
        <v>0</v>
      </c>
      <c r="AB152" s="60">
        <f t="shared" si="109"/>
        <v>0</v>
      </c>
      <c r="AC152" s="60">
        <f t="shared" si="109"/>
        <v>0</v>
      </c>
      <c r="AD152" s="60">
        <f t="shared" si="109"/>
        <v>0</v>
      </c>
      <c r="AE152" s="60">
        <f t="shared" si="109"/>
        <v>0</v>
      </c>
      <c r="AF152" s="60">
        <f t="shared" si="109"/>
        <v>0</v>
      </c>
      <c r="AG152" s="60">
        <f t="shared" si="109"/>
        <v>1392958</v>
      </c>
      <c r="AH152" s="60">
        <f t="shared" si="109"/>
        <v>328726</v>
      </c>
      <c r="AI152" s="4"/>
    </row>
    <row r="153" spans="1:35" ht="15" x14ac:dyDescent="0.25">
      <c r="A153" s="117"/>
      <c r="B153" s="117"/>
      <c r="C153" s="25" t="s">
        <v>41</v>
      </c>
      <c r="D153" s="60">
        <f t="shared" ref="D153:AH153" si="110">SUM(D82+D54)</f>
        <v>125000</v>
      </c>
      <c r="E153" s="60">
        <f t="shared" si="110"/>
        <v>0</v>
      </c>
      <c r="F153" s="60">
        <f t="shared" si="110"/>
        <v>0</v>
      </c>
      <c r="G153" s="60">
        <f t="shared" si="110"/>
        <v>0</v>
      </c>
      <c r="H153" s="60">
        <f t="shared" si="110"/>
        <v>0</v>
      </c>
      <c r="I153" s="60">
        <f t="shared" si="110"/>
        <v>0</v>
      </c>
      <c r="J153" s="60">
        <f t="shared" si="110"/>
        <v>0</v>
      </c>
      <c r="K153" s="60">
        <f t="shared" si="110"/>
        <v>0</v>
      </c>
      <c r="L153" s="60">
        <f t="shared" si="110"/>
        <v>125000</v>
      </c>
      <c r="M153" s="60">
        <f t="shared" si="110"/>
        <v>0</v>
      </c>
      <c r="N153" s="60">
        <f t="shared" si="110"/>
        <v>0</v>
      </c>
      <c r="O153" s="60">
        <f t="shared" si="110"/>
        <v>0</v>
      </c>
      <c r="P153" s="60">
        <f t="shared" si="110"/>
        <v>0</v>
      </c>
      <c r="Q153" s="60">
        <f t="shared" si="110"/>
        <v>0</v>
      </c>
      <c r="R153" s="60">
        <f t="shared" si="110"/>
        <v>125000</v>
      </c>
      <c r="S153" s="60">
        <f t="shared" si="110"/>
        <v>0</v>
      </c>
      <c r="T153" s="60">
        <f t="shared" si="110"/>
        <v>0</v>
      </c>
      <c r="U153" s="60">
        <f t="shared" si="110"/>
        <v>0</v>
      </c>
      <c r="V153" s="60">
        <f t="shared" si="110"/>
        <v>0</v>
      </c>
      <c r="W153" s="60">
        <f t="shared" si="110"/>
        <v>0</v>
      </c>
      <c r="X153" s="60">
        <f t="shared" si="110"/>
        <v>0</v>
      </c>
      <c r="Y153" s="60">
        <f t="shared" si="110"/>
        <v>0</v>
      </c>
      <c r="Z153" s="60">
        <f t="shared" si="110"/>
        <v>125000</v>
      </c>
      <c r="AA153" s="60">
        <f t="shared" si="110"/>
        <v>0</v>
      </c>
      <c r="AB153" s="60">
        <f t="shared" si="110"/>
        <v>0</v>
      </c>
      <c r="AC153" s="60">
        <f t="shared" si="110"/>
        <v>0</v>
      </c>
      <c r="AD153" s="60">
        <f t="shared" si="110"/>
        <v>0</v>
      </c>
      <c r="AE153" s="60">
        <f t="shared" si="110"/>
        <v>0</v>
      </c>
      <c r="AF153" s="60">
        <f t="shared" si="110"/>
        <v>0</v>
      </c>
      <c r="AG153" s="60">
        <f t="shared" si="110"/>
        <v>125000</v>
      </c>
      <c r="AH153" s="60">
        <f t="shared" si="110"/>
        <v>0</v>
      </c>
      <c r="AI153" s="4"/>
    </row>
    <row r="154" spans="1:35" ht="15" x14ac:dyDescent="0.25">
      <c r="A154" s="117"/>
      <c r="B154" s="117"/>
      <c r="C154" s="25" t="s">
        <v>64</v>
      </c>
      <c r="D154" s="60">
        <f t="shared" ref="D154:AH154" si="111">SUM(D55)</f>
        <v>0</v>
      </c>
      <c r="E154" s="60">
        <f t="shared" si="111"/>
        <v>0</v>
      </c>
      <c r="F154" s="60">
        <f t="shared" si="111"/>
        <v>0</v>
      </c>
      <c r="G154" s="60">
        <f t="shared" si="111"/>
        <v>0</v>
      </c>
      <c r="H154" s="60">
        <f t="shared" si="111"/>
        <v>0</v>
      </c>
      <c r="I154" s="60">
        <f t="shared" si="111"/>
        <v>0</v>
      </c>
      <c r="J154" s="60">
        <f t="shared" si="111"/>
        <v>0</v>
      </c>
      <c r="K154" s="60">
        <f t="shared" si="111"/>
        <v>0</v>
      </c>
      <c r="L154" s="60">
        <f t="shared" si="111"/>
        <v>0</v>
      </c>
      <c r="M154" s="60">
        <f t="shared" si="111"/>
        <v>0</v>
      </c>
      <c r="N154" s="60">
        <f t="shared" si="111"/>
        <v>0</v>
      </c>
      <c r="O154" s="60">
        <f t="shared" si="111"/>
        <v>0</v>
      </c>
      <c r="P154" s="60">
        <f t="shared" si="111"/>
        <v>0</v>
      </c>
      <c r="Q154" s="60">
        <f t="shared" si="111"/>
        <v>0</v>
      </c>
      <c r="R154" s="60">
        <f t="shared" si="111"/>
        <v>0</v>
      </c>
      <c r="S154" s="60">
        <f t="shared" si="111"/>
        <v>0</v>
      </c>
      <c r="T154" s="60">
        <f t="shared" si="111"/>
        <v>0</v>
      </c>
      <c r="U154" s="60">
        <f t="shared" si="111"/>
        <v>0</v>
      </c>
      <c r="V154" s="60">
        <f t="shared" si="111"/>
        <v>0</v>
      </c>
      <c r="W154" s="60">
        <f t="shared" si="111"/>
        <v>0</v>
      </c>
      <c r="X154" s="60">
        <f t="shared" si="111"/>
        <v>0</v>
      </c>
      <c r="Y154" s="60">
        <f t="shared" si="111"/>
        <v>0</v>
      </c>
      <c r="Z154" s="60">
        <f t="shared" si="111"/>
        <v>0</v>
      </c>
      <c r="AA154" s="60">
        <f t="shared" si="111"/>
        <v>0</v>
      </c>
      <c r="AB154" s="60">
        <f t="shared" si="111"/>
        <v>0</v>
      </c>
      <c r="AC154" s="60">
        <f t="shared" si="111"/>
        <v>0</v>
      </c>
      <c r="AD154" s="60">
        <f t="shared" si="111"/>
        <v>0</v>
      </c>
      <c r="AE154" s="60">
        <f t="shared" si="111"/>
        <v>0</v>
      </c>
      <c r="AF154" s="60">
        <f t="shared" si="111"/>
        <v>0</v>
      </c>
      <c r="AG154" s="60">
        <f t="shared" si="111"/>
        <v>0</v>
      </c>
      <c r="AH154" s="60">
        <f t="shared" si="111"/>
        <v>0</v>
      </c>
      <c r="AI154" s="4"/>
    </row>
    <row r="155" spans="1:35" ht="15" x14ac:dyDescent="0.25">
      <c r="A155" s="117"/>
      <c r="B155" s="117"/>
      <c r="C155" s="25" t="s">
        <v>27</v>
      </c>
      <c r="D155" s="60">
        <f t="shared" ref="D155:AH155" si="112">SUM(D104+D83+D56)</f>
        <v>5893605</v>
      </c>
      <c r="E155" s="60">
        <f t="shared" si="112"/>
        <v>0</v>
      </c>
      <c r="F155" s="60">
        <f t="shared" si="112"/>
        <v>0</v>
      </c>
      <c r="G155" s="60">
        <f t="shared" si="112"/>
        <v>0</v>
      </c>
      <c r="H155" s="60">
        <f t="shared" si="112"/>
        <v>0</v>
      </c>
      <c r="I155" s="60">
        <f t="shared" si="112"/>
        <v>0</v>
      </c>
      <c r="J155" s="60">
        <f t="shared" si="112"/>
        <v>0</v>
      </c>
      <c r="K155" s="60">
        <f t="shared" si="112"/>
        <v>0</v>
      </c>
      <c r="L155" s="60">
        <f t="shared" si="112"/>
        <v>5893605</v>
      </c>
      <c r="M155" s="60">
        <f t="shared" si="112"/>
        <v>0</v>
      </c>
      <c r="N155" s="60">
        <f t="shared" si="112"/>
        <v>0</v>
      </c>
      <c r="O155" s="60">
        <f t="shared" si="112"/>
        <v>0</v>
      </c>
      <c r="P155" s="60">
        <f t="shared" si="112"/>
        <v>0</v>
      </c>
      <c r="Q155" s="60">
        <f t="shared" si="112"/>
        <v>0</v>
      </c>
      <c r="R155" s="60">
        <f t="shared" si="112"/>
        <v>5893605</v>
      </c>
      <c r="S155" s="60">
        <f t="shared" si="112"/>
        <v>0</v>
      </c>
      <c r="T155" s="60">
        <f t="shared" si="112"/>
        <v>0</v>
      </c>
      <c r="U155" s="60">
        <f t="shared" si="112"/>
        <v>0</v>
      </c>
      <c r="V155" s="60">
        <f t="shared" si="112"/>
        <v>0</v>
      </c>
      <c r="W155" s="60">
        <f t="shared" si="112"/>
        <v>0</v>
      </c>
      <c r="X155" s="60">
        <f t="shared" si="112"/>
        <v>0</v>
      </c>
      <c r="Y155" s="60">
        <f t="shared" si="112"/>
        <v>0</v>
      </c>
      <c r="Z155" s="60">
        <f t="shared" si="112"/>
        <v>5893605</v>
      </c>
      <c r="AA155" s="60">
        <f t="shared" si="112"/>
        <v>0</v>
      </c>
      <c r="AB155" s="60">
        <f t="shared" si="112"/>
        <v>0</v>
      </c>
      <c r="AC155" s="60">
        <f t="shared" si="112"/>
        <v>0</v>
      </c>
      <c r="AD155" s="60">
        <f t="shared" si="112"/>
        <v>0</v>
      </c>
      <c r="AE155" s="60">
        <f t="shared" si="112"/>
        <v>0</v>
      </c>
      <c r="AF155" s="60">
        <f t="shared" si="112"/>
        <v>0</v>
      </c>
      <c r="AG155" s="60">
        <f t="shared" si="112"/>
        <v>5893605</v>
      </c>
      <c r="AH155" s="60">
        <f t="shared" si="112"/>
        <v>1217787</v>
      </c>
      <c r="AI155" s="4"/>
    </row>
    <row r="156" spans="1:35" ht="15" x14ac:dyDescent="0.25">
      <c r="A156" s="117"/>
      <c r="B156" s="117"/>
      <c r="C156" s="25" t="s">
        <v>44</v>
      </c>
      <c r="D156" s="60">
        <f t="shared" ref="D156:AH156" si="113">SUM(D57)</f>
        <v>0</v>
      </c>
      <c r="E156" s="60">
        <f t="shared" si="113"/>
        <v>0</v>
      </c>
      <c r="F156" s="60">
        <f t="shared" si="113"/>
        <v>0</v>
      </c>
      <c r="G156" s="60">
        <f t="shared" si="113"/>
        <v>0</v>
      </c>
      <c r="H156" s="60">
        <f t="shared" si="113"/>
        <v>0</v>
      </c>
      <c r="I156" s="60">
        <f t="shared" si="113"/>
        <v>0</v>
      </c>
      <c r="J156" s="60">
        <f t="shared" si="113"/>
        <v>0</v>
      </c>
      <c r="K156" s="60">
        <f t="shared" si="113"/>
        <v>0</v>
      </c>
      <c r="L156" s="60">
        <f t="shared" si="113"/>
        <v>0</v>
      </c>
      <c r="M156" s="60">
        <f t="shared" si="113"/>
        <v>0</v>
      </c>
      <c r="N156" s="60">
        <f t="shared" si="113"/>
        <v>0</v>
      </c>
      <c r="O156" s="60">
        <f t="shared" si="113"/>
        <v>0</v>
      </c>
      <c r="P156" s="60">
        <f t="shared" si="113"/>
        <v>0</v>
      </c>
      <c r="Q156" s="60">
        <f t="shared" si="113"/>
        <v>0</v>
      </c>
      <c r="R156" s="60">
        <f t="shared" si="113"/>
        <v>0</v>
      </c>
      <c r="S156" s="60">
        <f t="shared" si="113"/>
        <v>0</v>
      </c>
      <c r="T156" s="60">
        <f t="shared" si="113"/>
        <v>0</v>
      </c>
      <c r="U156" s="60">
        <f t="shared" si="113"/>
        <v>0</v>
      </c>
      <c r="V156" s="60">
        <f t="shared" si="113"/>
        <v>0</v>
      </c>
      <c r="W156" s="60">
        <f t="shared" si="113"/>
        <v>0</v>
      </c>
      <c r="X156" s="60">
        <f t="shared" si="113"/>
        <v>0</v>
      </c>
      <c r="Y156" s="60">
        <f t="shared" si="113"/>
        <v>0</v>
      </c>
      <c r="Z156" s="60">
        <f t="shared" si="113"/>
        <v>0</v>
      </c>
      <c r="AA156" s="60">
        <f t="shared" si="113"/>
        <v>0</v>
      </c>
      <c r="AB156" s="60">
        <f t="shared" si="113"/>
        <v>0</v>
      </c>
      <c r="AC156" s="60">
        <f t="shared" si="113"/>
        <v>0</v>
      </c>
      <c r="AD156" s="60">
        <f t="shared" si="113"/>
        <v>0</v>
      </c>
      <c r="AE156" s="60">
        <f t="shared" si="113"/>
        <v>0</v>
      </c>
      <c r="AF156" s="60">
        <f t="shared" si="113"/>
        <v>0</v>
      </c>
      <c r="AG156" s="60">
        <f t="shared" si="113"/>
        <v>0</v>
      </c>
      <c r="AH156" s="60">
        <f t="shared" si="113"/>
        <v>0</v>
      </c>
      <c r="AI156" s="4"/>
    </row>
    <row r="157" spans="1:35" ht="15" x14ac:dyDescent="0.25">
      <c r="A157" s="117"/>
      <c r="B157" s="117"/>
      <c r="C157" s="64" t="s">
        <v>28</v>
      </c>
      <c r="D157" s="60">
        <f t="shared" ref="D157:AH157" si="114">SUM(D58,D84)</f>
        <v>45320</v>
      </c>
      <c r="E157" s="60">
        <f t="shared" si="114"/>
        <v>0</v>
      </c>
      <c r="F157" s="60">
        <f t="shared" si="114"/>
        <v>0</v>
      </c>
      <c r="G157" s="60">
        <f t="shared" si="114"/>
        <v>0</v>
      </c>
      <c r="H157" s="60">
        <f t="shared" si="114"/>
        <v>0</v>
      </c>
      <c r="I157" s="60">
        <f t="shared" si="114"/>
        <v>0</v>
      </c>
      <c r="J157" s="60">
        <f t="shared" si="114"/>
        <v>0</v>
      </c>
      <c r="K157" s="60">
        <f t="shared" si="114"/>
        <v>0</v>
      </c>
      <c r="L157" s="60">
        <f t="shared" si="114"/>
        <v>45320</v>
      </c>
      <c r="M157" s="60">
        <f t="shared" si="114"/>
        <v>0</v>
      </c>
      <c r="N157" s="60">
        <f t="shared" si="114"/>
        <v>0</v>
      </c>
      <c r="O157" s="60">
        <f t="shared" si="114"/>
        <v>0</v>
      </c>
      <c r="P157" s="60">
        <f t="shared" si="114"/>
        <v>0</v>
      </c>
      <c r="Q157" s="60">
        <f t="shared" si="114"/>
        <v>0</v>
      </c>
      <c r="R157" s="60">
        <f t="shared" si="114"/>
        <v>45320</v>
      </c>
      <c r="S157" s="60">
        <f t="shared" si="114"/>
        <v>0</v>
      </c>
      <c r="T157" s="60">
        <f t="shared" si="114"/>
        <v>0</v>
      </c>
      <c r="U157" s="60">
        <f t="shared" si="114"/>
        <v>0</v>
      </c>
      <c r="V157" s="60">
        <f t="shared" si="114"/>
        <v>0</v>
      </c>
      <c r="W157" s="60">
        <f t="shared" si="114"/>
        <v>0</v>
      </c>
      <c r="X157" s="60">
        <f t="shared" si="114"/>
        <v>0</v>
      </c>
      <c r="Y157" s="60">
        <f t="shared" si="114"/>
        <v>0</v>
      </c>
      <c r="Z157" s="60">
        <f t="shared" si="114"/>
        <v>45320</v>
      </c>
      <c r="AA157" s="60">
        <f t="shared" si="114"/>
        <v>0</v>
      </c>
      <c r="AB157" s="60">
        <f t="shared" si="114"/>
        <v>0</v>
      </c>
      <c r="AC157" s="60">
        <f t="shared" si="114"/>
        <v>0</v>
      </c>
      <c r="AD157" s="60">
        <f t="shared" si="114"/>
        <v>0</v>
      </c>
      <c r="AE157" s="60">
        <f t="shared" si="114"/>
        <v>0</v>
      </c>
      <c r="AF157" s="60">
        <f t="shared" si="114"/>
        <v>0</v>
      </c>
      <c r="AG157" s="60">
        <f t="shared" si="114"/>
        <v>45320</v>
      </c>
      <c r="AH157" s="60">
        <f t="shared" si="114"/>
        <v>12439</v>
      </c>
      <c r="AI157" s="4"/>
    </row>
    <row r="158" spans="1:35" ht="15" x14ac:dyDescent="0.25">
      <c r="A158" s="117"/>
      <c r="B158" s="117"/>
      <c r="C158" s="76" t="s">
        <v>52</v>
      </c>
      <c r="D158" s="77">
        <f t="shared" ref="D158:AH158" si="115">SUM(D59+D85+D105)</f>
        <v>29214966</v>
      </c>
      <c r="E158" s="77">
        <f t="shared" si="115"/>
        <v>0</v>
      </c>
      <c r="F158" s="77">
        <f t="shared" si="115"/>
        <v>0</v>
      </c>
      <c r="G158" s="77">
        <f t="shared" si="115"/>
        <v>0</v>
      </c>
      <c r="H158" s="77">
        <f t="shared" si="115"/>
        <v>0</v>
      </c>
      <c r="I158" s="77">
        <f t="shared" si="115"/>
        <v>0</v>
      </c>
      <c r="J158" s="77">
        <f t="shared" si="115"/>
        <v>0</v>
      </c>
      <c r="K158" s="77">
        <f t="shared" si="115"/>
        <v>0</v>
      </c>
      <c r="L158" s="77">
        <f t="shared" si="115"/>
        <v>29214966</v>
      </c>
      <c r="M158" s="77">
        <f t="shared" si="115"/>
        <v>0</v>
      </c>
      <c r="N158" s="77">
        <f t="shared" si="115"/>
        <v>0</v>
      </c>
      <c r="O158" s="77">
        <f t="shared" si="115"/>
        <v>0</v>
      </c>
      <c r="P158" s="77">
        <f t="shared" si="115"/>
        <v>0</v>
      </c>
      <c r="Q158" s="77">
        <f t="shared" si="115"/>
        <v>0</v>
      </c>
      <c r="R158" s="77">
        <f t="shared" si="115"/>
        <v>29214966</v>
      </c>
      <c r="S158" s="77">
        <f t="shared" si="115"/>
        <v>0</v>
      </c>
      <c r="T158" s="77">
        <f t="shared" si="115"/>
        <v>0</v>
      </c>
      <c r="U158" s="77">
        <f t="shared" si="115"/>
        <v>0</v>
      </c>
      <c r="V158" s="77">
        <f t="shared" si="115"/>
        <v>0</v>
      </c>
      <c r="W158" s="77">
        <f t="shared" si="115"/>
        <v>0</v>
      </c>
      <c r="X158" s="77">
        <f t="shared" si="115"/>
        <v>0</v>
      </c>
      <c r="Y158" s="77">
        <f t="shared" si="115"/>
        <v>0</v>
      </c>
      <c r="Z158" s="77">
        <f t="shared" si="115"/>
        <v>29214966</v>
      </c>
      <c r="AA158" s="77">
        <f t="shared" si="115"/>
        <v>0</v>
      </c>
      <c r="AB158" s="77">
        <f t="shared" si="115"/>
        <v>0</v>
      </c>
      <c r="AC158" s="77">
        <f t="shared" si="115"/>
        <v>0</v>
      </c>
      <c r="AD158" s="77">
        <f t="shared" si="115"/>
        <v>0</v>
      </c>
      <c r="AE158" s="77">
        <f t="shared" si="115"/>
        <v>0</v>
      </c>
      <c r="AF158" s="77">
        <f t="shared" si="115"/>
        <v>0</v>
      </c>
      <c r="AG158" s="77">
        <f t="shared" si="115"/>
        <v>29214966</v>
      </c>
      <c r="AH158" s="77">
        <f t="shared" si="115"/>
        <v>8151919</v>
      </c>
      <c r="AI158" s="4"/>
    </row>
    <row r="159" spans="1:35" ht="15" x14ac:dyDescent="0.25">
      <c r="A159" s="117"/>
      <c r="B159" s="117"/>
      <c r="C159" s="62" t="s">
        <v>47</v>
      </c>
      <c r="D159" s="60">
        <f t="shared" ref="D159:AH159" si="116">SUM(D60)</f>
        <v>78740</v>
      </c>
      <c r="E159" s="60">
        <f t="shared" si="116"/>
        <v>0</v>
      </c>
      <c r="F159" s="60">
        <f t="shared" si="116"/>
        <v>0</v>
      </c>
      <c r="G159" s="60">
        <f t="shared" si="116"/>
        <v>0</v>
      </c>
      <c r="H159" s="60">
        <f t="shared" si="116"/>
        <v>0</v>
      </c>
      <c r="I159" s="60">
        <f t="shared" si="116"/>
        <v>0</v>
      </c>
      <c r="J159" s="60">
        <f t="shared" si="116"/>
        <v>0</v>
      </c>
      <c r="K159" s="60">
        <f t="shared" si="116"/>
        <v>0</v>
      </c>
      <c r="L159" s="60">
        <f t="shared" si="116"/>
        <v>78740</v>
      </c>
      <c r="M159" s="60">
        <f t="shared" si="116"/>
        <v>0</v>
      </c>
      <c r="N159" s="60">
        <f t="shared" si="116"/>
        <v>0</v>
      </c>
      <c r="O159" s="60">
        <f t="shared" si="116"/>
        <v>0</v>
      </c>
      <c r="P159" s="60">
        <f t="shared" si="116"/>
        <v>0</v>
      </c>
      <c r="Q159" s="60">
        <f t="shared" si="116"/>
        <v>0</v>
      </c>
      <c r="R159" s="60">
        <f t="shared" si="116"/>
        <v>78740</v>
      </c>
      <c r="S159" s="60">
        <f t="shared" si="116"/>
        <v>0</v>
      </c>
      <c r="T159" s="60">
        <f t="shared" si="116"/>
        <v>0</v>
      </c>
      <c r="U159" s="60">
        <f t="shared" si="116"/>
        <v>0</v>
      </c>
      <c r="V159" s="60">
        <f t="shared" si="116"/>
        <v>0</v>
      </c>
      <c r="W159" s="60">
        <f t="shared" si="116"/>
        <v>0</v>
      </c>
      <c r="X159" s="60">
        <f t="shared" si="116"/>
        <v>0</v>
      </c>
      <c r="Y159" s="60">
        <f t="shared" si="116"/>
        <v>0</v>
      </c>
      <c r="Z159" s="60">
        <f t="shared" si="116"/>
        <v>78740</v>
      </c>
      <c r="AA159" s="60">
        <f t="shared" si="116"/>
        <v>0</v>
      </c>
      <c r="AB159" s="60">
        <f t="shared" si="116"/>
        <v>0</v>
      </c>
      <c r="AC159" s="60">
        <f t="shared" si="116"/>
        <v>0</v>
      </c>
      <c r="AD159" s="60">
        <f t="shared" si="116"/>
        <v>0</v>
      </c>
      <c r="AE159" s="60">
        <f t="shared" si="116"/>
        <v>0</v>
      </c>
      <c r="AF159" s="60">
        <f t="shared" si="116"/>
        <v>0</v>
      </c>
      <c r="AG159" s="60">
        <f t="shared" si="116"/>
        <v>78740</v>
      </c>
      <c r="AH159" s="60">
        <f t="shared" si="116"/>
        <v>0</v>
      </c>
      <c r="AI159" s="4"/>
    </row>
    <row r="160" spans="1:35" ht="15" x14ac:dyDescent="0.25">
      <c r="A160" s="117"/>
      <c r="B160" s="117"/>
      <c r="C160" s="64" t="s">
        <v>48</v>
      </c>
      <c r="D160" s="60">
        <f t="shared" ref="D160:AH160" si="117">SUM(D88+D61)</f>
        <v>21260</v>
      </c>
      <c r="E160" s="60">
        <f t="shared" si="117"/>
        <v>0</v>
      </c>
      <c r="F160" s="60">
        <f t="shared" si="117"/>
        <v>0</v>
      </c>
      <c r="G160" s="60">
        <f t="shared" si="117"/>
        <v>0</v>
      </c>
      <c r="H160" s="60">
        <f t="shared" si="117"/>
        <v>0</v>
      </c>
      <c r="I160" s="60">
        <f t="shared" si="117"/>
        <v>0</v>
      </c>
      <c r="J160" s="60">
        <f t="shared" si="117"/>
        <v>0</v>
      </c>
      <c r="K160" s="60">
        <f t="shared" si="117"/>
        <v>0</v>
      </c>
      <c r="L160" s="60">
        <f t="shared" si="117"/>
        <v>21260</v>
      </c>
      <c r="M160" s="60">
        <f t="shared" si="117"/>
        <v>0</v>
      </c>
      <c r="N160" s="60">
        <f t="shared" si="117"/>
        <v>0</v>
      </c>
      <c r="O160" s="60">
        <f t="shared" si="117"/>
        <v>0</v>
      </c>
      <c r="P160" s="60">
        <f t="shared" si="117"/>
        <v>0</v>
      </c>
      <c r="Q160" s="60">
        <f t="shared" si="117"/>
        <v>0</v>
      </c>
      <c r="R160" s="60">
        <f t="shared" si="117"/>
        <v>21260</v>
      </c>
      <c r="S160" s="60">
        <f t="shared" si="117"/>
        <v>0</v>
      </c>
      <c r="T160" s="60">
        <f t="shared" si="117"/>
        <v>0</v>
      </c>
      <c r="U160" s="60">
        <f t="shared" si="117"/>
        <v>0</v>
      </c>
      <c r="V160" s="60">
        <f t="shared" si="117"/>
        <v>0</v>
      </c>
      <c r="W160" s="60">
        <f t="shared" si="117"/>
        <v>0</v>
      </c>
      <c r="X160" s="60">
        <f t="shared" si="117"/>
        <v>0</v>
      </c>
      <c r="Y160" s="60">
        <f t="shared" si="117"/>
        <v>0</v>
      </c>
      <c r="Z160" s="60">
        <f t="shared" si="117"/>
        <v>21260</v>
      </c>
      <c r="AA160" s="60">
        <f t="shared" si="117"/>
        <v>0</v>
      </c>
      <c r="AB160" s="60">
        <f t="shared" si="117"/>
        <v>0</v>
      </c>
      <c r="AC160" s="60">
        <f t="shared" si="117"/>
        <v>0</v>
      </c>
      <c r="AD160" s="60">
        <f t="shared" si="117"/>
        <v>0</v>
      </c>
      <c r="AE160" s="60">
        <f t="shared" si="117"/>
        <v>0</v>
      </c>
      <c r="AF160" s="60">
        <f t="shared" si="117"/>
        <v>0</v>
      </c>
      <c r="AG160" s="60">
        <f t="shared" si="117"/>
        <v>21260</v>
      </c>
      <c r="AH160" s="60">
        <f t="shared" si="117"/>
        <v>0</v>
      </c>
      <c r="AI160" s="4"/>
    </row>
    <row r="161" spans="1:34" ht="15" x14ac:dyDescent="0.25">
      <c r="A161" s="117"/>
      <c r="B161" s="117"/>
      <c r="C161" s="76" t="s">
        <v>56</v>
      </c>
      <c r="D161" s="79">
        <f t="shared" ref="D161:AH161" si="118">SUM(D62)</f>
        <v>100000</v>
      </c>
      <c r="E161" s="79">
        <f t="shared" si="118"/>
        <v>0</v>
      </c>
      <c r="F161" s="79">
        <f t="shared" si="118"/>
        <v>0</v>
      </c>
      <c r="G161" s="79">
        <f t="shared" si="118"/>
        <v>0</v>
      </c>
      <c r="H161" s="79">
        <f t="shared" si="118"/>
        <v>0</v>
      </c>
      <c r="I161" s="79">
        <f t="shared" si="118"/>
        <v>0</v>
      </c>
      <c r="J161" s="79">
        <f t="shared" si="118"/>
        <v>0</v>
      </c>
      <c r="K161" s="79">
        <f t="shared" si="118"/>
        <v>0</v>
      </c>
      <c r="L161" s="79">
        <f t="shared" si="118"/>
        <v>100000</v>
      </c>
      <c r="M161" s="79">
        <f t="shared" si="118"/>
        <v>0</v>
      </c>
      <c r="N161" s="79">
        <f t="shared" si="118"/>
        <v>0</v>
      </c>
      <c r="O161" s="79">
        <f t="shared" si="118"/>
        <v>0</v>
      </c>
      <c r="P161" s="79">
        <f t="shared" si="118"/>
        <v>0</v>
      </c>
      <c r="Q161" s="79">
        <f t="shared" si="118"/>
        <v>0</v>
      </c>
      <c r="R161" s="79">
        <f t="shared" si="118"/>
        <v>100000</v>
      </c>
      <c r="S161" s="79">
        <f t="shared" si="118"/>
        <v>0</v>
      </c>
      <c r="T161" s="79">
        <f t="shared" si="118"/>
        <v>0</v>
      </c>
      <c r="U161" s="79">
        <f t="shared" si="118"/>
        <v>0</v>
      </c>
      <c r="V161" s="79">
        <f t="shared" si="118"/>
        <v>0</v>
      </c>
      <c r="W161" s="79">
        <f t="shared" si="118"/>
        <v>0</v>
      </c>
      <c r="X161" s="79">
        <f t="shared" si="118"/>
        <v>0</v>
      </c>
      <c r="Y161" s="79">
        <f t="shared" si="118"/>
        <v>0</v>
      </c>
      <c r="Z161" s="79">
        <f t="shared" si="118"/>
        <v>100000</v>
      </c>
      <c r="AA161" s="79">
        <f t="shared" si="118"/>
        <v>0</v>
      </c>
      <c r="AB161" s="79">
        <f t="shared" si="118"/>
        <v>0</v>
      </c>
      <c r="AC161" s="79">
        <f t="shared" si="118"/>
        <v>0</v>
      </c>
      <c r="AD161" s="79">
        <f t="shared" si="118"/>
        <v>0</v>
      </c>
      <c r="AE161" s="79">
        <f t="shared" si="118"/>
        <v>0</v>
      </c>
      <c r="AF161" s="79">
        <f t="shared" si="118"/>
        <v>0</v>
      </c>
      <c r="AG161" s="79">
        <f t="shared" si="118"/>
        <v>100000</v>
      </c>
      <c r="AH161" s="79">
        <f t="shared" si="118"/>
        <v>0</v>
      </c>
    </row>
    <row r="162" spans="1:34" ht="15" x14ac:dyDescent="0.25">
      <c r="A162" s="117"/>
      <c r="B162" s="117"/>
      <c r="C162" s="62" t="s">
        <v>50</v>
      </c>
      <c r="D162" s="24">
        <f t="shared" ref="D162:AH162" si="119">SUM(D90)</f>
        <v>0</v>
      </c>
      <c r="E162" s="24">
        <f t="shared" si="119"/>
        <v>0</v>
      </c>
      <c r="F162" s="24">
        <f t="shared" si="119"/>
        <v>0</v>
      </c>
      <c r="G162" s="24">
        <f t="shared" si="119"/>
        <v>0</v>
      </c>
      <c r="H162" s="24">
        <f t="shared" si="119"/>
        <v>0</v>
      </c>
      <c r="I162" s="24">
        <f t="shared" si="119"/>
        <v>0</v>
      </c>
      <c r="J162" s="24">
        <f t="shared" si="119"/>
        <v>0</v>
      </c>
      <c r="K162" s="24">
        <f t="shared" si="119"/>
        <v>0</v>
      </c>
      <c r="L162" s="24">
        <f t="shared" si="119"/>
        <v>0</v>
      </c>
      <c r="M162" s="24">
        <f t="shared" si="119"/>
        <v>0</v>
      </c>
      <c r="N162" s="24">
        <f t="shared" si="119"/>
        <v>0</v>
      </c>
      <c r="O162" s="24">
        <f t="shared" si="119"/>
        <v>0</v>
      </c>
      <c r="P162" s="24">
        <f t="shared" si="119"/>
        <v>0</v>
      </c>
      <c r="Q162" s="24">
        <f t="shared" si="119"/>
        <v>0</v>
      </c>
      <c r="R162" s="24">
        <f t="shared" si="119"/>
        <v>0</v>
      </c>
      <c r="S162" s="24">
        <f t="shared" si="119"/>
        <v>0</v>
      </c>
      <c r="T162" s="24">
        <f t="shared" si="119"/>
        <v>0</v>
      </c>
      <c r="U162" s="24">
        <f t="shared" si="119"/>
        <v>0</v>
      </c>
      <c r="V162" s="24">
        <f t="shared" si="119"/>
        <v>0</v>
      </c>
      <c r="W162" s="24">
        <f t="shared" si="119"/>
        <v>0</v>
      </c>
      <c r="X162" s="24">
        <f t="shared" si="119"/>
        <v>0</v>
      </c>
      <c r="Y162" s="24">
        <f t="shared" si="119"/>
        <v>0</v>
      </c>
      <c r="Z162" s="24">
        <f t="shared" si="119"/>
        <v>0</v>
      </c>
      <c r="AA162" s="24">
        <f t="shared" si="119"/>
        <v>0</v>
      </c>
      <c r="AB162" s="24">
        <f t="shared" si="119"/>
        <v>0</v>
      </c>
      <c r="AC162" s="24">
        <f t="shared" si="119"/>
        <v>0</v>
      </c>
      <c r="AD162" s="24">
        <f t="shared" si="119"/>
        <v>0</v>
      </c>
      <c r="AE162" s="24">
        <f t="shared" si="119"/>
        <v>0</v>
      </c>
      <c r="AF162" s="24">
        <f t="shared" si="119"/>
        <v>0</v>
      </c>
      <c r="AG162" s="24">
        <f t="shared" si="119"/>
        <v>0</v>
      </c>
      <c r="AH162" s="24">
        <f t="shared" si="119"/>
        <v>0</v>
      </c>
    </row>
    <row r="163" spans="1:34" ht="15" x14ac:dyDescent="0.25">
      <c r="A163" s="117"/>
      <c r="B163" s="117"/>
      <c r="C163" s="62" t="s">
        <v>51</v>
      </c>
      <c r="D163" s="24">
        <f t="shared" ref="D163:AH163" si="120">SUM(D91)</f>
        <v>0</v>
      </c>
      <c r="E163" s="24">
        <f t="shared" si="120"/>
        <v>0</v>
      </c>
      <c r="F163" s="24">
        <f t="shared" si="120"/>
        <v>0</v>
      </c>
      <c r="G163" s="24">
        <f t="shared" si="120"/>
        <v>0</v>
      </c>
      <c r="H163" s="24">
        <f t="shared" si="120"/>
        <v>0</v>
      </c>
      <c r="I163" s="24">
        <f t="shared" si="120"/>
        <v>0</v>
      </c>
      <c r="J163" s="24">
        <f t="shared" si="120"/>
        <v>0</v>
      </c>
      <c r="K163" s="24">
        <f t="shared" si="120"/>
        <v>0</v>
      </c>
      <c r="L163" s="24">
        <f t="shared" si="120"/>
        <v>0</v>
      </c>
      <c r="M163" s="24">
        <f t="shared" si="120"/>
        <v>0</v>
      </c>
      <c r="N163" s="24">
        <f t="shared" si="120"/>
        <v>0</v>
      </c>
      <c r="O163" s="24">
        <f t="shared" si="120"/>
        <v>0</v>
      </c>
      <c r="P163" s="24">
        <f t="shared" si="120"/>
        <v>0</v>
      </c>
      <c r="Q163" s="24">
        <f t="shared" si="120"/>
        <v>0</v>
      </c>
      <c r="R163" s="24">
        <f t="shared" si="120"/>
        <v>0</v>
      </c>
      <c r="S163" s="24">
        <f t="shared" si="120"/>
        <v>0</v>
      </c>
      <c r="T163" s="24">
        <f t="shared" si="120"/>
        <v>0</v>
      </c>
      <c r="U163" s="24">
        <f t="shared" si="120"/>
        <v>0</v>
      </c>
      <c r="V163" s="24">
        <f t="shared" si="120"/>
        <v>0</v>
      </c>
      <c r="W163" s="24">
        <f t="shared" si="120"/>
        <v>0</v>
      </c>
      <c r="X163" s="24">
        <f t="shared" si="120"/>
        <v>0</v>
      </c>
      <c r="Y163" s="24">
        <f t="shared" si="120"/>
        <v>0</v>
      </c>
      <c r="Z163" s="24">
        <f t="shared" si="120"/>
        <v>0</v>
      </c>
      <c r="AA163" s="24">
        <f t="shared" si="120"/>
        <v>0</v>
      </c>
      <c r="AB163" s="24">
        <f t="shared" si="120"/>
        <v>0</v>
      </c>
      <c r="AC163" s="24">
        <f t="shared" si="120"/>
        <v>0</v>
      </c>
      <c r="AD163" s="24">
        <f t="shared" si="120"/>
        <v>0</v>
      </c>
      <c r="AE163" s="24">
        <f t="shared" si="120"/>
        <v>0</v>
      </c>
      <c r="AF163" s="24">
        <f t="shared" si="120"/>
        <v>0</v>
      </c>
      <c r="AG163" s="24">
        <f t="shared" si="120"/>
        <v>0</v>
      </c>
      <c r="AH163" s="24">
        <f t="shared" si="120"/>
        <v>0</v>
      </c>
    </row>
    <row r="164" spans="1:34" ht="15" x14ac:dyDescent="0.25">
      <c r="A164" s="117"/>
      <c r="B164" s="117"/>
      <c r="C164" s="76" t="s">
        <v>57</v>
      </c>
      <c r="D164" s="79">
        <f t="shared" ref="D164:AH164" si="121">SUM(D92)</f>
        <v>0</v>
      </c>
      <c r="E164" s="79">
        <f t="shared" si="121"/>
        <v>0</v>
      </c>
      <c r="F164" s="79">
        <f t="shared" si="121"/>
        <v>0</v>
      </c>
      <c r="G164" s="79">
        <f t="shared" si="121"/>
        <v>0</v>
      </c>
      <c r="H164" s="79">
        <f t="shared" si="121"/>
        <v>0</v>
      </c>
      <c r="I164" s="79">
        <f t="shared" si="121"/>
        <v>0</v>
      </c>
      <c r="J164" s="79">
        <f t="shared" si="121"/>
        <v>0</v>
      </c>
      <c r="K164" s="79">
        <f t="shared" si="121"/>
        <v>0</v>
      </c>
      <c r="L164" s="79">
        <f t="shared" si="121"/>
        <v>0</v>
      </c>
      <c r="M164" s="79">
        <f t="shared" si="121"/>
        <v>0</v>
      </c>
      <c r="N164" s="79">
        <f t="shared" si="121"/>
        <v>0</v>
      </c>
      <c r="O164" s="79">
        <f t="shared" si="121"/>
        <v>0</v>
      </c>
      <c r="P164" s="79">
        <f t="shared" si="121"/>
        <v>0</v>
      </c>
      <c r="Q164" s="79">
        <f t="shared" si="121"/>
        <v>0</v>
      </c>
      <c r="R164" s="79">
        <f t="shared" si="121"/>
        <v>0</v>
      </c>
      <c r="S164" s="79">
        <f t="shared" si="121"/>
        <v>0</v>
      </c>
      <c r="T164" s="79">
        <f t="shared" si="121"/>
        <v>0</v>
      </c>
      <c r="U164" s="79">
        <f t="shared" si="121"/>
        <v>0</v>
      </c>
      <c r="V164" s="79">
        <f t="shared" si="121"/>
        <v>0</v>
      </c>
      <c r="W164" s="79">
        <f t="shared" si="121"/>
        <v>0</v>
      </c>
      <c r="X164" s="79">
        <f t="shared" si="121"/>
        <v>0</v>
      </c>
      <c r="Y164" s="79">
        <f t="shared" si="121"/>
        <v>0</v>
      </c>
      <c r="Z164" s="79">
        <f t="shared" si="121"/>
        <v>0</v>
      </c>
      <c r="AA164" s="79">
        <f t="shared" si="121"/>
        <v>0</v>
      </c>
      <c r="AB164" s="79">
        <f t="shared" si="121"/>
        <v>0</v>
      </c>
      <c r="AC164" s="79">
        <f t="shared" si="121"/>
        <v>0</v>
      </c>
      <c r="AD164" s="79">
        <f t="shared" si="121"/>
        <v>0</v>
      </c>
      <c r="AE164" s="79">
        <f t="shared" si="121"/>
        <v>0</v>
      </c>
      <c r="AF164" s="79">
        <f t="shared" si="121"/>
        <v>0</v>
      </c>
      <c r="AG164" s="79">
        <f t="shared" si="121"/>
        <v>0</v>
      </c>
      <c r="AH164" s="79">
        <f t="shared" si="121"/>
        <v>0</v>
      </c>
    </row>
    <row r="165" spans="1:34" ht="15" x14ac:dyDescent="0.25">
      <c r="A165" s="117"/>
      <c r="B165" s="117"/>
      <c r="C165" s="80" t="s">
        <v>65</v>
      </c>
      <c r="D165" s="81">
        <f t="shared" ref="D165:AH165" si="122">SUM(D130:D138,D141:D157,D159:D160,D162:D163,D140)</f>
        <v>142344898</v>
      </c>
      <c r="E165" s="81">
        <f t="shared" si="122"/>
        <v>0</v>
      </c>
      <c r="F165" s="81">
        <f t="shared" si="122"/>
        <v>0</v>
      </c>
      <c r="G165" s="81">
        <f t="shared" si="122"/>
        <v>988847</v>
      </c>
      <c r="H165" s="81">
        <f t="shared" si="122"/>
        <v>0</v>
      </c>
      <c r="I165" s="81">
        <f t="shared" si="122"/>
        <v>0</v>
      </c>
      <c r="J165" s="81">
        <f t="shared" si="122"/>
        <v>0</v>
      </c>
      <c r="K165" s="81">
        <f t="shared" si="122"/>
        <v>0</v>
      </c>
      <c r="L165" s="81">
        <f t="shared" si="122"/>
        <v>143333745</v>
      </c>
      <c r="M165" s="81">
        <f t="shared" si="122"/>
        <v>0</v>
      </c>
      <c r="N165" s="81">
        <f t="shared" si="122"/>
        <v>0</v>
      </c>
      <c r="O165" s="81">
        <f t="shared" si="122"/>
        <v>0</v>
      </c>
      <c r="P165" s="81">
        <f t="shared" si="122"/>
        <v>0</v>
      </c>
      <c r="Q165" s="81">
        <f t="shared" si="122"/>
        <v>0</v>
      </c>
      <c r="R165" s="81">
        <f t="shared" si="122"/>
        <v>143333745</v>
      </c>
      <c r="S165" s="81">
        <f t="shared" si="122"/>
        <v>0</v>
      </c>
      <c r="T165" s="81">
        <f t="shared" si="122"/>
        <v>0</v>
      </c>
      <c r="U165" s="81">
        <f t="shared" si="122"/>
        <v>0</v>
      </c>
      <c r="V165" s="81">
        <f t="shared" si="122"/>
        <v>0</v>
      </c>
      <c r="W165" s="81">
        <f t="shared" si="122"/>
        <v>0</v>
      </c>
      <c r="X165" s="81">
        <f t="shared" si="122"/>
        <v>0</v>
      </c>
      <c r="Y165" s="81">
        <f t="shared" si="122"/>
        <v>0</v>
      </c>
      <c r="Z165" s="81">
        <f t="shared" si="122"/>
        <v>143333745</v>
      </c>
      <c r="AA165" s="81">
        <f t="shared" si="122"/>
        <v>0</v>
      </c>
      <c r="AB165" s="81">
        <f t="shared" si="122"/>
        <v>0</v>
      </c>
      <c r="AC165" s="81">
        <f t="shared" si="122"/>
        <v>0</v>
      </c>
      <c r="AD165" s="81">
        <f t="shared" si="122"/>
        <v>0</v>
      </c>
      <c r="AE165" s="81">
        <f t="shared" si="122"/>
        <v>0</v>
      </c>
      <c r="AF165" s="81">
        <f t="shared" si="122"/>
        <v>0</v>
      </c>
      <c r="AG165" s="81">
        <f t="shared" si="122"/>
        <v>143333745</v>
      </c>
      <c r="AH165" s="81">
        <f t="shared" si="122"/>
        <v>42908911</v>
      </c>
    </row>
    <row r="166" spans="1:34" x14ac:dyDescent="0.2">
      <c r="C166" s="5"/>
      <c r="D166" s="1"/>
      <c r="E166" s="1"/>
      <c r="F166" s="1"/>
      <c r="G166" s="1"/>
      <c r="H166" s="1"/>
      <c r="I166" s="1"/>
      <c r="J166" s="3"/>
      <c r="K166" s="3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</row>
    <row r="167" spans="1:34" x14ac:dyDescent="0.2">
      <c r="C167" s="5"/>
      <c r="D167" s="1" t="s">
        <v>83</v>
      </c>
      <c r="E167" s="1"/>
      <c r="F167" s="1"/>
      <c r="G167" s="1"/>
      <c r="H167" s="1"/>
      <c r="I167" s="1"/>
      <c r="J167" s="3"/>
      <c r="K167" s="3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</row>
    <row r="169" spans="1:34" x14ac:dyDescent="0.2">
      <c r="D169" t="s">
        <v>84</v>
      </c>
      <c r="H169" s="88">
        <v>0</v>
      </c>
    </row>
    <row r="170" spans="1:34" x14ac:dyDescent="0.2">
      <c r="D170" t="s">
        <v>85</v>
      </c>
      <c r="H170" s="88">
        <v>0</v>
      </c>
    </row>
    <row r="171" spans="1:34" x14ac:dyDescent="0.2">
      <c r="D171" t="s">
        <v>86</v>
      </c>
      <c r="H171" s="88">
        <v>0</v>
      </c>
    </row>
    <row r="172" spans="1:34" x14ac:dyDescent="0.2">
      <c r="D172" t="s">
        <v>87</v>
      </c>
      <c r="H172" s="88">
        <v>0</v>
      </c>
    </row>
    <row r="173" spans="1:34" x14ac:dyDescent="0.2">
      <c r="D173" t="s">
        <v>115</v>
      </c>
      <c r="H173" s="88">
        <f>SUM(G5)</f>
        <v>988847</v>
      </c>
    </row>
    <row r="174" spans="1:34" x14ac:dyDescent="0.2">
      <c r="D174" t="s">
        <v>88</v>
      </c>
      <c r="H174" s="88">
        <v>0</v>
      </c>
    </row>
    <row r="175" spans="1:34" x14ac:dyDescent="0.2">
      <c r="D175" t="s">
        <v>89</v>
      </c>
      <c r="H175" s="88">
        <v>0</v>
      </c>
    </row>
    <row r="176" spans="1:34" x14ac:dyDescent="0.2">
      <c r="D176" t="s">
        <v>90</v>
      </c>
      <c r="H176" s="88">
        <v>0</v>
      </c>
    </row>
    <row r="177" spans="4:8" x14ac:dyDescent="0.2">
      <c r="D177" t="s">
        <v>91</v>
      </c>
      <c r="H177" s="88">
        <v>0</v>
      </c>
    </row>
    <row r="178" spans="4:8" x14ac:dyDescent="0.2">
      <c r="D178" t="s">
        <v>92</v>
      </c>
      <c r="H178" s="88">
        <v>0</v>
      </c>
    </row>
    <row r="179" spans="4:8" x14ac:dyDescent="0.2">
      <c r="D179" t="s">
        <v>93</v>
      </c>
      <c r="H179" s="88">
        <f>SUM(H169:H178)</f>
        <v>988847</v>
      </c>
    </row>
    <row r="183" spans="4:8" x14ac:dyDescent="0.2">
      <c r="D183" t="s">
        <v>94</v>
      </c>
    </row>
    <row r="185" spans="4:8" x14ac:dyDescent="0.2">
      <c r="D185" t="s">
        <v>95</v>
      </c>
      <c r="H185" s="88">
        <v>0</v>
      </c>
    </row>
    <row r="186" spans="4:8" x14ac:dyDescent="0.2">
      <c r="D186" t="s">
        <v>96</v>
      </c>
      <c r="H186" s="88">
        <v>0</v>
      </c>
    </row>
    <row r="187" spans="4:8" x14ac:dyDescent="0.2">
      <c r="D187" t="s">
        <v>97</v>
      </c>
      <c r="H187" s="88">
        <f>SUM(G41)</f>
        <v>875086</v>
      </c>
    </row>
    <row r="188" spans="4:8" x14ac:dyDescent="0.2">
      <c r="D188" t="s">
        <v>98</v>
      </c>
      <c r="H188" s="88">
        <f>SUM(G42)</f>
        <v>113761</v>
      </c>
    </row>
    <row r="189" spans="4:8" x14ac:dyDescent="0.2">
      <c r="D189" t="s">
        <v>99</v>
      </c>
      <c r="H189" s="88">
        <v>0</v>
      </c>
    </row>
    <row r="190" spans="4:8" x14ac:dyDescent="0.2">
      <c r="D190" t="s">
        <v>100</v>
      </c>
      <c r="H190" s="88">
        <v>0</v>
      </c>
    </row>
    <row r="191" spans="4:8" x14ac:dyDescent="0.2">
      <c r="D191" t="s">
        <v>101</v>
      </c>
      <c r="H191" s="88">
        <v>0</v>
      </c>
    </row>
    <row r="192" spans="4:8" x14ac:dyDescent="0.2">
      <c r="D192" t="s">
        <v>102</v>
      </c>
      <c r="H192" s="88">
        <v>0</v>
      </c>
    </row>
    <row r="193" spans="4:8" x14ac:dyDescent="0.2">
      <c r="D193" t="s">
        <v>93</v>
      </c>
      <c r="H193" s="88">
        <f>SUM(H185:H192)</f>
        <v>988847</v>
      </c>
    </row>
    <row r="195" spans="4:8" x14ac:dyDescent="0.2">
      <c r="D195" t="s">
        <v>103</v>
      </c>
    </row>
    <row r="197" spans="4:8" x14ac:dyDescent="0.2">
      <c r="D197" t="s">
        <v>104</v>
      </c>
      <c r="H197" s="88">
        <f>SUM(E7)</f>
        <v>9544781</v>
      </c>
    </row>
    <row r="198" spans="4:8" x14ac:dyDescent="0.2">
      <c r="D198" t="s">
        <v>86</v>
      </c>
      <c r="H198" s="88">
        <v>0</v>
      </c>
    </row>
    <row r="199" spans="4:8" x14ac:dyDescent="0.2">
      <c r="D199" t="s">
        <v>114</v>
      </c>
      <c r="H199" s="88">
        <f>SUM(E5)</f>
        <v>-9544781</v>
      </c>
    </row>
    <row r="200" spans="4:8" x14ac:dyDescent="0.2">
      <c r="D200" t="s">
        <v>105</v>
      </c>
      <c r="H200" s="88">
        <v>0</v>
      </c>
    </row>
    <row r="201" spans="4:8" x14ac:dyDescent="0.2">
      <c r="D201" t="s">
        <v>106</v>
      </c>
      <c r="H201" s="88">
        <v>0</v>
      </c>
    </row>
    <row r="202" spans="4:8" x14ac:dyDescent="0.2">
      <c r="D202" t="s">
        <v>107</v>
      </c>
      <c r="H202" s="88">
        <v>0</v>
      </c>
    </row>
    <row r="203" spans="4:8" x14ac:dyDescent="0.2">
      <c r="D203" t="s">
        <v>90</v>
      </c>
      <c r="H203" s="88">
        <v>0</v>
      </c>
    </row>
    <row r="204" spans="4:8" x14ac:dyDescent="0.2">
      <c r="D204" t="s">
        <v>91</v>
      </c>
      <c r="H204" s="88">
        <v>0</v>
      </c>
    </row>
    <row r="205" spans="4:8" x14ac:dyDescent="0.2">
      <c r="D205" t="s">
        <v>93</v>
      </c>
      <c r="H205" s="88">
        <f>SUM(H197:H204)</f>
        <v>0</v>
      </c>
    </row>
    <row r="209" spans="4:8" x14ac:dyDescent="0.2">
      <c r="D209" t="s">
        <v>108</v>
      </c>
    </row>
    <row r="211" spans="4:8" x14ac:dyDescent="0.2">
      <c r="D211" t="s">
        <v>95</v>
      </c>
      <c r="H211" s="88">
        <v>0</v>
      </c>
    </row>
    <row r="212" spans="4:8" x14ac:dyDescent="0.2">
      <c r="D212" t="s">
        <v>96</v>
      </c>
      <c r="H212" s="88">
        <v>0</v>
      </c>
    </row>
    <row r="213" spans="4:8" x14ac:dyDescent="0.2">
      <c r="D213" t="s">
        <v>97</v>
      </c>
      <c r="H213" s="88">
        <v>0</v>
      </c>
    </row>
    <row r="214" spans="4:8" x14ac:dyDescent="0.2">
      <c r="D214" t="s">
        <v>98</v>
      </c>
      <c r="H214" s="88">
        <v>0</v>
      </c>
    </row>
    <row r="215" spans="4:8" x14ac:dyDescent="0.2">
      <c r="D215" t="s">
        <v>99</v>
      </c>
      <c r="H215" s="88">
        <v>0</v>
      </c>
    </row>
    <row r="216" spans="4:8" x14ac:dyDescent="0.2">
      <c r="D216" t="s">
        <v>109</v>
      </c>
      <c r="H216" s="88">
        <v>0</v>
      </c>
    </row>
    <row r="217" spans="4:8" x14ac:dyDescent="0.2">
      <c r="D217" t="s">
        <v>110</v>
      </c>
      <c r="H217" s="88">
        <v>0</v>
      </c>
    </row>
    <row r="218" spans="4:8" x14ac:dyDescent="0.2">
      <c r="D218" t="s">
        <v>102</v>
      </c>
      <c r="H218" s="88">
        <v>0</v>
      </c>
    </row>
    <row r="219" spans="4:8" x14ac:dyDescent="0.2">
      <c r="D219" t="s">
        <v>93</v>
      </c>
      <c r="H219" s="88">
        <f>SUM(H211:H218)</f>
        <v>0</v>
      </c>
    </row>
    <row r="222" spans="4:8" x14ac:dyDescent="0.2">
      <c r="D222" t="s">
        <v>111</v>
      </c>
    </row>
    <row r="225" spans="4:8" x14ac:dyDescent="0.2">
      <c r="D225" t="s">
        <v>104</v>
      </c>
      <c r="H225" s="88">
        <f>SUM(H197)</f>
        <v>9544781</v>
      </c>
    </row>
    <row r="226" spans="4:8" x14ac:dyDescent="0.2">
      <c r="D226" t="s">
        <v>85</v>
      </c>
      <c r="H226" s="88">
        <v>0</v>
      </c>
    </row>
    <row r="227" spans="4:8" x14ac:dyDescent="0.2">
      <c r="D227" t="s">
        <v>86</v>
      </c>
      <c r="H227" s="88">
        <v>0</v>
      </c>
    </row>
    <row r="228" spans="4:8" x14ac:dyDescent="0.2">
      <c r="D228" t="s">
        <v>114</v>
      </c>
      <c r="H228" s="88">
        <f>SUM(H199)</f>
        <v>-9544781</v>
      </c>
    </row>
    <row r="229" spans="4:8" x14ac:dyDescent="0.2">
      <c r="D229" t="s">
        <v>115</v>
      </c>
      <c r="H229" s="88">
        <f>SUM(H173)</f>
        <v>988847</v>
      </c>
    </row>
    <row r="230" spans="4:8" x14ac:dyDescent="0.2">
      <c r="D230" t="s">
        <v>112</v>
      </c>
      <c r="H230" s="88">
        <v>0</v>
      </c>
    </row>
    <row r="231" spans="4:8" x14ac:dyDescent="0.2">
      <c r="D231" t="s">
        <v>107</v>
      </c>
      <c r="H231" s="88">
        <v>0</v>
      </c>
    </row>
    <row r="232" spans="4:8" x14ac:dyDescent="0.2">
      <c r="D232" t="s">
        <v>90</v>
      </c>
      <c r="H232" s="88">
        <v>0</v>
      </c>
    </row>
    <row r="233" spans="4:8" x14ac:dyDescent="0.2">
      <c r="D233" t="s">
        <v>91</v>
      </c>
      <c r="H233" s="88">
        <v>0</v>
      </c>
    </row>
    <row r="234" spans="4:8" x14ac:dyDescent="0.2">
      <c r="D234" t="s">
        <v>92</v>
      </c>
      <c r="H234" s="88">
        <v>0</v>
      </c>
    </row>
    <row r="235" spans="4:8" x14ac:dyDescent="0.2">
      <c r="D235" t="s">
        <v>93</v>
      </c>
      <c r="H235" s="88">
        <f>SUM(H225:H234)</f>
        <v>988847</v>
      </c>
    </row>
    <row r="238" spans="4:8" x14ac:dyDescent="0.2">
      <c r="D238" t="s">
        <v>113</v>
      </c>
    </row>
    <row r="240" spans="4:8" x14ac:dyDescent="0.2">
      <c r="D240" t="s">
        <v>95</v>
      </c>
      <c r="H240" s="88">
        <v>0</v>
      </c>
    </row>
    <row r="241" spans="4:8" x14ac:dyDescent="0.2">
      <c r="D241" t="s">
        <v>96</v>
      </c>
      <c r="H241" s="88">
        <v>0</v>
      </c>
    </row>
    <row r="242" spans="4:8" x14ac:dyDescent="0.2">
      <c r="D242" t="s">
        <v>97</v>
      </c>
      <c r="H242" s="88">
        <f>SUM(H187)</f>
        <v>875086</v>
      </c>
    </row>
    <row r="243" spans="4:8" x14ac:dyDescent="0.2">
      <c r="D243" t="s">
        <v>98</v>
      </c>
      <c r="H243" s="88">
        <f>SUM(H188)</f>
        <v>113761</v>
      </c>
    </row>
    <row r="244" spans="4:8" x14ac:dyDescent="0.2">
      <c r="D244" t="s">
        <v>99</v>
      </c>
      <c r="H244" s="88">
        <v>0</v>
      </c>
    </row>
    <row r="245" spans="4:8" x14ac:dyDescent="0.2">
      <c r="D245" t="s">
        <v>109</v>
      </c>
      <c r="H245" s="88">
        <v>0</v>
      </c>
    </row>
    <row r="246" spans="4:8" x14ac:dyDescent="0.2">
      <c r="D246" t="s">
        <v>110</v>
      </c>
      <c r="H246" s="88">
        <v>0</v>
      </c>
    </row>
    <row r="247" spans="4:8" x14ac:dyDescent="0.2">
      <c r="D247" t="s">
        <v>102</v>
      </c>
      <c r="H247" s="88">
        <v>0</v>
      </c>
    </row>
    <row r="248" spans="4:8" x14ac:dyDescent="0.2">
      <c r="D248" t="s">
        <v>93</v>
      </c>
      <c r="H248" s="88">
        <f>SUM(H240:H247)</f>
        <v>988847</v>
      </c>
    </row>
  </sheetData>
  <autoFilter ref="A4:AI4" xr:uid="{00000000-0009-0000-0000-000000000000}"/>
  <mergeCells count="40">
    <mergeCell ref="AG3:AG4"/>
    <mergeCell ref="AA3:AF3"/>
    <mergeCell ref="A106:A107"/>
    <mergeCell ref="A116:B165"/>
    <mergeCell ref="A108:A109"/>
    <mergeCell ref="B108:B109"/>
    <mergeCell ref="A110:A111"/>
    <mergeCell ref="B110:B111"/>
    <mergeCell ref="A112:C112"/>
    <mergeCell ref="A115:AH115"/>
    <mergeCell ref="B106:B107"/>
    <mergeCell ref="A28:A31"/>
    <mergeCell ref="B28:B31"/>
    <mergeCell ref="A93:A105"/>
    <mergeCell ref="B93:B105"/>
    <mergeCell ref="A63:A92"/>
    <mergeCell ref="B63:B92"/>
    <mergeCell ref="A32:A62"/>
    <mergeCell ref="B32:B62"/>
    <mergeCell ref="A16:A21"/>
    <mergeCell ref="B16:B21"/>
    <mergeCell ref="A22:A26"/>
    <mergeCell ref="B22:B26"/>
    <mergeCell ref="A27:C27"/>
    <mergeCell ref="A5:A8"/>
    <mergeCell ref="B5:B8"/>
    <mergeCell ref="A9:A15"/>
    <mergeCell ref="A1:AI1"/>
    <mergeCell ref="A3:A4"/>
    <mergeCell ref="B3:B4"/>
    <mergeCell ref="C3:C4"/>
    <mergeCell ref="D3:D4"/>
    <mergeCell ref="E3:K3"/>
    <mergeCell ref="L3:L4"/>
    <mergeCell ref="AH3:AH4"/>
    <mergeCell ref="AI3:AI4"/>
    <mergeCell ref="B9:B15"/>
    <mergeCell ref="R3:R4"/>
    <mergeCell ref="M3:P3"/>
    <mergeCell ref="S3:Y3"/>
  </mergeCells>
  <pageMargins left="0.70866141732283472" right="0.51181102362204722" top="0.15748031496062992" bottom="0.15748031496062992" header="0.31496062992125984" footer="0.31496062992125984"/>
  <pageSetup paperSize="9" scale="45" orientation="portrait" r:id="rId1"/>
  <rowBreaks count="1" manualBreakCount="1">
    <brk id="114" max="3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2023</vt:lpstr>
      <vt:lpstr>'2023'!Nyomtatási_terület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Készült a ASP.GAZD KASZPER modul (ver. 5.021) programmal</dc:title>
  <dc:subject/>
  <dc:creator>Unknown Creator</dc:creator>
  <cp:keywords/>
  <dc:description/>
  <cp:lastModifiedBy>Felhasználó</cp:lastModifiedBy>
  <cp:lastPrinted>2023-05-10T09:07:58Z</cp:lastPrinted>
  <dcterms:created xsi:type="dcterms:W3CDTF">2018-05-02T09:09:56Z</dcterms:created>
  <dcterms:modified xsi:type="dcterms:W3CDTF">2023-05-16T11:54:03Z</dcterms:modified>
  <cp:category/>
</cp:coreProperties>
</file>